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<sst xmlns="http://schemas.openxmlformats.org/spreadsheetml/2006/main" count="280" uniqueCount="273">
  <si>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</si>
  <si>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00020245303050000150</t>
  </si>
  <si>
    <t>00010501011010000110</t>
  </si>
  <si>
    <t>00020220000000000150</t>
  </si>
  <si>
    <t>00020215001050000150</t>
  </si>
  <si>
    <t>Единый налог на вмененный доход для отдельных видов деятельности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</si>
  <si>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</si>
  <si>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1003</t>
  </si>
  <si>
    <t>00011300000000000000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</si>
  <si>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</si>
  <si>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</si>
  <si>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</si>
  <si>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0113</t>
  </si>
  <si>
    <t>00011201030010000120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</si>
  <si>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</si>
  <si>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Судебная система</t>
  </si>
  <si>
    <t>Изменение остатков средств</t>
  </si>
  <si>
    <t>СОЦИАЛЬНАЯ ПОЛИТИКА</t>
  </si>
  <si>
    <t>00011200000000000000</t>
  </si>
  <si>
    <t>0801</t>
  </si>
  <si>
    <t>Дошкольное образование</t>
  </si>
  <si>
    <t>ПРОЧИЕ НЕНАЛОГОВЫЕ ДОХОДЫ</t>
  </si>
  <si>
    <t>0500</t>
  </si>
  <si>
    <t>00011201010010000120</t>
  </si>
  <si>
    <t>00020000000000000000</t>
  </si>
  <si>
    <t>Прочие неналоговые доходы бюджетов муниципальных районов</t>
  </si>
  <si>
    <t>Расходы - всего</t>
  </si>
  <si>
    <t>Налог на доходы физических лиц</t>
  </si>
  <si>
    <t>1004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</si>
  <si>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</si>
  <si>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00021960010050000150</t>
  </si>
  <si>
    <t>Межбюджетные трансферты, передаваемые бюджетам муниципальных районов на создание модельных муниципальных библиотек</t>
  </si>
  <si>
    <t>0103</t>
  </si>
  <si>
    <t>ШТРАФЫ, САНКЦИИ, ВОЗМЕЩЕНИЕ УЩЕРБА</t>
  </si>
  <si>
    <t>Субсидии бюджетам муниципальных районов на реализацию мероприятий по обеспечению жильем молодых семей</t>
  </si>
  <si>
    <t>2. РАСХОДЫ</t>
  </si>
  <si>
    <t>Утверждено</t>
  </si>
  <si>
    <t xml:space="preserve">Исполнено </t>
  </si>
  <si>
    <t>% исполнения</t>
  </si>
  <si>
    <t>3. Источники финансирования дефицита бюджета</t>
  </si>
  <si>
    <t>Наименование показателя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</si>
  <si>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</si>
  <si>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00010504020020000110</t>
  </si>
  <si>
    <t>00085000000000000000</t>
  </si>
  <si>
    <t>00021860010050000150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</si>
  <si>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</si>
  <si>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</si>
  <si>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</si>
  <si>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00020225519050000150</t>
  </si>
  <si>
    <t>00021900000000000000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</si>
  <si>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</si>
  <si>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00020225497050000150</t>
  </si>
  <si>
    <t>0405</t>
  </si>
  <si>
    <t>00020200000000000000</t>
  </si>
  <si>
    <t>Дополнительное образование детей</t>
  </si>
  <si>
    <t>Прочие субвенции бюджетам муниципальных районов</t>
  </si>
  <si>
    <t>00021800000000000000</t>
  </si>
  <si>
    <t>0104</t>
  </si>
  <si>
    <t>Молодежная политика</t>
  </si>
  <si>
    <t>00020230024050000150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</si>
  <si>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</si>
  <si>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0502</t>
  </si>
  <si>
    <t>00010302261010000110</t>
  </si>
  <si>
    <t>Межбюджетные трансферты, передаваемые бюджетам муниципальных районов на создание виртуальных концертных залов</t>
  </si>
  <si>
    <t>1100</t>
  </si>
  <si>
    <t>Единый сельскохозяйственный налог</t>
  </si>
  <si>
    <t>0700</t>
  </si>
  <si>
    <t>00020220077050000150</t>
  </si>
  <si>
    <t>ИТОГО</t>
  </si>
  <si>
    <t>0707</t>
  </si>
  <si>
    <t>Прочие доходы от оказания платных услуг (работ) получателями средств бюджетов муниципальных районов</t>
  </si>
  <si>
    <t>00010302241010000110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</si>
  <si>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</si>
  <si>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</si>
  <si>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0105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</si>
  <si>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</si>
  <si>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7900</t>
  </si>
  <si>
    <t>1101</t>
  </si>
  <si>
    <t>0701</t>
  </si>
  <si>
    <t>Налог, взимаемый с налогоплательщиков, выбравших в качестве объекта налогообложения доходы</t>
  </si>
  <si>
    <t>Обслуживание государственного (муниципального) внутреннего долга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</si>
  <si>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</si>
  <si>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РзПр</t>
  </si>
  <si>
    <t>00020239999050000150</t>
  </si>
  <si>
    <t>00010302251010000110</t>
  </si>
  <si>
    <t>0400</t>
  </si>
  <si>
    <t>00020225467050000150</t>
  </si>
  <si>
    <t>Резервные фонды</t>
  </si>
  <si>
    <t>Социальное обеспечение населения</t>
  </si>
  <si>
    <t>00020230000000000150</t>
  </si>
  <si>
    <t>Функционирование высшего должностного лица субъекта Российской Федерации и муниципального образования</t>
  </si>
  <si>
    <t>Субвенции бюджетам муниципальных районов на проведение Всероссийской переписи населения 2020 года</t>
  </si>
  <si>
    <t>0106</t>
  </si>
  <si>
    <t>00020210000000000150</t>
  </si>
  <si>
    <t>БЕЗВОЗМЕЗДНЫЕ ПОСТУПЛЕНИЯ ОТ ДРУГИХ БЮДЖЕТОВ БЮДЖЕТНОЙ СИСТЕМЫ РОССИЙСКОЙ ФЕДЕРАЦИИ</t>
  </si>
  <si>
    <t>00010302231010000110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</si>
  <si>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</si>
  <si>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00011705050050000180</t>
  </si>
  <si>
    <t>Дорожное хозяйство (дорожные фонды)</t>
  </si>
  <si>
    <t>Профессиональная подготовка, переподготовка и повышение квалификации</t>
  </si>
  <si>
    <t>00020245454050000150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</si>
  <si>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</si>
  <si>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00011406013130000430</t>
  </si>
  <si>
    <t>Плата за размещение твердых коммунальных отходов</t>
  </si>
  <si>
    <t>Плата за размещение отходов производства</t>
  </si>
  <si>
    <t>0702</t>
  </si>
  <si>
    <t>0709</t>
  </si>
  <si>
    <t>0408</t>
  </si>
  <si>
    <t>1300</t>
  </si>
  <si>
    <t>Субсидии бюджетам бюджетной системы Российской Федерации (межбюджетные субсидии)</t>
  </si>
  <si>
    <t>00011109045050000120</t>
  </si>
  <si>
    <t>Прочие доходы от компенсации затрат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</si>
  <si>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</si>
  <si>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00020220216050000150</t>
  </si>
  <si>
    <t>Другие общегосударственные вопросы</t>
  </si>
  <si>
    <t>1006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</si>
  <si>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</si>
  <si>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</si>
  <si>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</si>
  <si>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</si>
  <si>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00011105075050000120</t>
  </si>
  <si>
    <t>Сельское хозяйство и рыболовство</t>
  </si>
  <si>
    <t>Охрана семьи и детства</t>
  </si>
  <si>
    <t>1301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</si>
  <si>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</si>
  <si>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Невыясненные поступления, зачисляемые в бюджеты муниципальных районов</t>
  </si>
  <si>
    <t>00020235082050000150</t>
  </si>
  <si>
    <t>1000</t>
  </si>
  <si>
    <t>Доходы, поступающие в порядке возмещения расходов, понесенных в связи с эксплуатацией имущества муниципальных районов</t>
  </si>
  <si>
    <t>Общее образование</t>
  </si>
  <si>
    <t>НАЦИОНАЛЬНАЯ ЭКОНОМИКА</t>
  </si>
  <si>
    <t>Доходы от сдачи в аренду имущества, составляющего казну муниципальных районов (за исключением земельных участков)</t>
  </si>
  <si>
    <t>НАЛОГОВЫЕ И НЕНАЛОГОВЫЕ ДОХОДЫ</t>
  </si>
  <si>
    <t>КУЛЬТУРА, КИНЕМАТОГРАФИЯ</t>
  </si>
  <si>
    <t>Пенсионное обеспечение</t>
  </si>
  <si>
    <t>Субсидии бюджетам муниципальных районов на поддержку отрасли культуры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</si>
  <si>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</si>
  <si>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Коммунальное хозяйство</t>
  </si>
  <si>
    <t>БЕЗВОЗМЕЗДНЫЕ ПОСТУПЛЕНИЯ</t>
  </si>
  <si>
    <t>00010502000020000110</t>
  </si>
  <si>
    <t>Плата за сбросы загрязняющих веществ в водные объекты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</si>
  <si>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</si>
  <si>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</si>
  <si>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Культура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</si>
  <si>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</si>
  <si>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</si>
  <si>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00011701050050000180</t>
  </si>
  <si>
    <t>Результат исполнения бюджета (дефицит / профицит)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</si>
  <si>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</si>
  <si>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00020235469050000150</t>
  </si>
  <si>
    <t>00011302995050000130</t>
  </si>
  <si>
    <t>00011301995050000130</t>
  </si>
  <si>
    <t>Дотации бюджетам бюджетной системы Российской Федерации</t>
  </si>
  <si>
    <t>Доходы бюджета - Всего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</si>
  <si>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</si>
  <si>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0100</t>
  </si>
  <si>
    <t>00020245453050000150</t>
  </si>
  <si>
    <t>Бюджетные кредиты из других бюджетов бюджетной системы Российской Федерации</t>
  </si>
  <si>
    <t>Уменьшение прочих остатков денежных средств бюджетов муниципальных районов</t>
  </si>
  <si>
    <t>Другие вопросы в области социальной политики</t>
  </si>
  <si>
    <t>00010803010010000110</t>
  </si>
  <si>
    <t>ДОХОДЫ ОТ ПРОДАЖИ МАТЕРИАЛЬНЫХ И НЕМАТЕРИАЛЬНЫХ АКТИВОВ</t>
  </si>
  <si>
    <t>00010102030010000110</t>
  </si>
  <si>
    <t>0703</t>
  </si>
  <si>
    <t>Транспорт</t>
  </si>
  <si>
    <t>НАЛОГИ НА ТОВАРЫ (РАБОТЫ, УСЛУГИ), РЕАЛИЗУЕМЫЕ НА ТЕРРИТОРИИ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</si>
  <si>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</si>
  <si>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00020240014050000150</t>
  </si>
  <si>
    <t>00010501050010000110</t>
  </si>
  <si>
    <t>ПЛАТЕЖИ ПРИ ПОЛЬЗОВАНИИ ПРИРОДНЫМИ РЕСУРСАМИ</t>
  </si>
  <si>
    <t>0409</t>
  </si>
  <si>
    <t>0800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</si>
  <si>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</si>
  <si>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бюджетной системы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</si>
  <si>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</si>
  <si>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00011402053050000410</t>
  </si>
  <si>
    <t>00010300000000000000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</si>
  <si>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</si>
  <si>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</si>
  <si>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</si>
  <si>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00011201042010000120</t>
  </si>
  <si>
    <t>9600</t>
  </si>
  <si>
    <t>00010102040010000110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</si>
  <si>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</si>
  <si>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00011105035050000120</t>
  </si>
  <si>
    <t>00010501022010000110</t>
  </si>
  <si>
    <t>00010503010010000110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</si>
  <si>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</si>
  <si>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ОСТАТКОВ СУБСИДИЙ, СУБВЕНЦИЙ И ИНЫХ МЕЖБЮДЖЕТНЫХ ТРАНСФЕРТОВ, ИМЕЮЩИХ ЦЕЛЕВОЕ НАЗНАЧЕНИЕ,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</si>
  <si>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</si>
  <si>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0102</t>
  </si>
  <si>
    <t>Физическая культура</t>
  </si>
  <si>
    <t>00011406013050000430</t>
  </si>
  <si>
    <t>0412</t>
  </si>
  <si>
    <t>1001</t>
  </si>
  <si>
    <t>00010102020010000110</t>
  </si>
  <si>
    <t>00011201041010000120</t>
  </si>
  <si>
    <t>Увеличение прочих остатков денежных средств бюджетов муниципальных районов</t>
  </si>
  <si>
    <t>00011700000000000000</t>
  </si>
  <si>
    <t>0111</t>
  </si>
  <si>
    <t>00010501021010000110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</si>
  <si>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</si>
  <si>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</si>
  <si>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</si>
  <si>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00011302065050000130</t>
  </si>
  <si>
    <t>00010000000000000000</t>
  </si>
  <si>
    <t>00010102000010000110</t>
  </si>
  <si>
    <t>0705</t>
  </si>
  <si>
    <t>00020235120050000150</t>
  </si>
  <si>
    <t>Субвенции бюджетам муниципальных районов на выполнение передаваемых полномочий субъектов Российской Федерации</t>
  </si>
  <si>
    <t>ЖИЛИЩНО-КОММУНАЛЬНОЕ ХОЗЯЙСТВО</t>
  </si>
  <si>
    <t>00011600000000000000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</si>
  <si>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</si>
  <si>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</si>
  <si>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</si>
  <si>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Изменение остатков средств на счетах по учету средств бюджетов</t>
  </si>
  <si>
    <t>ОБСЛУЖИВАНИЕ ГОСУДАРСТВЕННОГО (МУНИЦИПАЛЬНОГО) ДОЛГА</t>
  </si>
  <si>
    <t>Прочие субсидии бюджетам муниципальных районов</t>
  </si>
  <si>
    <t>00011105025050000120</t>
  </si>
  <si>
    <t>00010501012010000110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</si>
  <si>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</si>
  <si>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</si>
  <si>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00020215002050000150</t>
  </si>
  <si>
    <t>00020225304050000150</t>
  </si>
  <si>
    <t>ИСТОЧНИКИ ВНУТРЕННЕГО ФИНАНСИРОВАНИЯ ДЕФИЦИТОВ БЮДЖЕТОВ</t>
  </si>
  <si>
    <t>00011400000000000000</t>
  </si>
  <si>
    <t>00020229999050000150</t>
  </si>
  <si>
    <t>00010102010010000110</t>
  </si>
  <si>
    <t>00020240000000000150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</si>
  <si>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</si>
  <si>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</si>
  <si>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</si>
  <si>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</si>
  <si>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>1. Доходы</t>
  </si>
  <si>
    <t>Приложение к распоряжению администрации Пучежского муниципального района</t>
  </si>
  <si>
    <t>Код дохода по КД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</si>
  <si>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</si>
  <si>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</si>
  <si>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</si>
  <si>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</si>
  <si>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</si>
  <si>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</si>
  <si>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</si>
  <si>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</si>
  <si>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</si>
  <si>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 000 1160112301 0000 140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</si>
  <si>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</si>
  <si>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</si>
  <si>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</si>
  <si>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</si>
  <si>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</si>
  <si>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</si>
  <si>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</si>
  <si>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</si>
  <si>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</si>
  <si>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</si>
  <si>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</si>
  <si>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</si>
  <si>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</si>
  <si>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</si>
  <si>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</si>
  <si>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</si>
  <si>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</si>
  <si>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</si>
  <si>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>00020249999050000150</t>
  </si>
  <si>
    <t>Прочие межбюджетные трансферты, передаваемые бюджетам муниципальных районов</t>
  </si>
  <si>
    <t>00020705030050000150</t>
  </si>
  <si>
    <t>Прочие безвозмездные поступления в бюджеты муниципальных районов</t>
  </si>
  <si>
    <t>Жилищное хозяйство</t>
  </si>
  <si>
    <t>0501</t>
  </si>
  <si>
    <t xml:space="preserve">Прочие безвозмездные поступления </t>
  </si>
  <si>
    <t>00020705000050000150</t>
  </si>
  <si>
    <t>от  19.07.2021 № 112-р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</si>
</sst>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00000"/>
    <numFmt numFmtId="181" formatCode="dd\.mm\.yyyy"/>
    <numFmt numFmtId="182" formatCode="0.0%"/>
  </numFmts>
  <fonts count="35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3" fillId="5" borderId="0" applyNumberFormat="0" applyBorder="0" applyAlignment="0" applyProtection="0"/>
    <xf numFmtId="0" fontId="13" fillId="21" borderId="1" applyNumberFormat="0" applyAlignment="0" applyProtection="0"/>
    <xf numFmtId="0" fontId="15" fillId="20" borderId="2" applyNumberFormat="0" applyAlignment="0" applyProtection="0"/>
    <xf numFmtId="0" fontId="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8" borderId="1" applyNumberFormat="0" applyAlignment="0" applyProtection="0"/>
    <xf numFmtId="0" fontId="9" fillId="0" borderId="6" applyNumberFormat="0" applyFill="0" applyAlignment="0" applyProtection="0"/>
    <xf numFmtId="0" fontId="7" fillId="22" borderId="0" applyNumberFormat="0" applyBorder="0" applyAlignment="0" applyProtection="0"/>
    <xf numFmtId="0" fontId="0" fillId="3" borderId="7" applyNumberFormat="0" applyFont="0" applyAlignment="0" applyProtection="0"/>
    <xf numFmtId="0" fontId="14" fillId="21" borderId="8" applyNumberFormat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 horizontal="left"/>
      <protection/>
    </xf>
    <xf numFmtId="0" fontId="21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9" fontId="21" fillId="0" borderId="10">
      <alignment horizontal="center" vertical="center" wrapText="1"/>
      <protection/>
    </xf>
    <xf numFmtId="0" fontId="21" fillId="0" borderId="11">
      <alignment horizontal="left" wrapText="1"/>
      <protection/>
    </xf>
    <xf numFmtId="0" fontId="21" fillId="0" borderId="12">
      <alignment horizontal="left" wrapText="1" indent="1"/>
      <protection/>
    </xf>
    <xf numFmtId="0" fontId="21" fillId="0" borderId="13">
      <alignment horizontal="left" wrapText="1" indent="2"/>
      <protection/>
    </xf>
    <xf numFmtId="0" fontId="23" fillId="0" borderId="0">
      <alignment horizontal="center" vertical="top"/>
      <protection/>
    </xf>
    <xf numFmtId="0" fontId="21" fillId="0" borderId="14">
      <alignment horizontal="left"/>
      <protection/>
    </xf>
    <xf numFmtId="49" fontId="21" fillId="0" borderId="15">
      <alignment horizontal="center" wrapText="1"/>
      <protection/>
    </xf>
    <xf numFmtId="49" fontId="21" fillId="0" borderId="16">
      <alignment horizontal="center" wrapText="1"/>
      <protection/>
    </xf>
    <xf numFmtId="49" fontId="21" fillId="0" borderId="17">
      <alignment horizontal="center"/>
      <protection/>
    </xf>
    <xf numFmtId="0" fontId="21" fillId="0" borderId="18">
      <alignment/>
      <protection/>
    </xf>
    <xf numFmtId="49" fontId="21" fillId="0" borderId="14">
      <alignment/>
      <protection/>
    </xf>
    <xf numFmtId="49" fontId="21" fillId="0" borderId="0">
      <alignment/>
      <protection/>
    </xf>
    <xf numFmtId="49" fontId="21" fillId="0" borderId="19">
      <alignment horizontal="center"/>
      <protection/>
    </xf>
    <xf numFmtId="49" fontId="21" fillId="0" borderId="20">
      <alignment horizontal="center"/>
      <protection/>
    </xf>
    <xf numFmtId="49" fontId="21" fillId="0" borderId="10">
      <alignment horizontal="center"/>
      <protection/>
    </xf>
    <xf numFmtId="49" fontId="21" fillId="0" borderId="21">
      <alignment horizontal="center" vertical="center" wrapText="1"/>
      <protection/>
    </xf>
    <xf numFmtId="4" fontId="21" fillId="0" borderId="10">
      <alignment horizontal="right"/>
      <protection/>
    </xf>
    <xf numFmtId="0" fontId="24" fillId="0" borderId="0">
      <alignment horizontal="center" wrapText="1"/>
      <protection/>
    </xf>
    <xf numFmtId="0" fontId="21" fillId="0" borderId="0">
      <alignment horizontal="center"/>
      <protection/>
    </xf>
    <xf numFmtId="0" fontId="21" fillId="0" borderId="22">
      <alignment wrapText="1"/>
      <protection/>
    </xf>
    <xf numFmtId="0" fontId="21" fillId="0" borderId="23">
      <alignment wrapText="1"/>
      <protection/>
    </xf>
    <xf numFmtId="0" fontId="25" fillId="0" borderId="24">
      <alignment/>
      <protection/>
    </xf>
    <xf numFmtId="49" fontId="26" fillId="0" borderId="25">
      <alignment horizontal="right"/>
      <protection/>
    </xf>
    <xf numFmtId="0" fontId="21" fillId="0" borderId="25">
      <alignment horizontal="right"/>
      <protection/>
    </xf>
    <xf numFmtId="0" fontId="25" fillId="0" borderId="22">
      <alignment/>
      <protection/>
    </xf>
    <xf numFmtId="0" fontId="6" fillId="0" borderId="18">
      <alignment/>
      <protection/>
    </xf>
    <xf numFmtId="0" fontId="21" fillId="0" borderId="21">
      <alignment horizontal="center"/>
      <protection/>
    </xf>
    <xf numFmtId="49" fontId="22" fillId="0" borderId="26">
      <alignment horizontal="center"/>
      <protection/>
    </xf>
    <xf numFmtId="181" fontId="21" fillId="0" borderId="27">
      <alignment horizontal="center"/>
      <protection/>
    </xf>
    <xf numFmtId="0" fontId="21" fillId="0" borderId="28">
      <alignment horizontal="center"/>
      <protection/>
    </xf>
    <xf numFmtId="49" fontId="21" fillId="0" borderId="29">
      <alignment horizontal="center"/>
      <protection/>
    </xf>
    <xf numFmtId="49" fontId="21" fillId="0" borderId="27">
      <alignment horizontal="center"/>
      <protection/>
    </xf>
    <xf numFmtId="0" fontId="21" fillId="0" borderId="27">
      <alignment horizontal="center"/>
      <protection/>
    </xf>
    <xf numFmtId="49" fontId="21" fillId="0" borderId="30">
      <alignment horizontal="center"/>
      <protection/>
    </xf>
    <xf numFmtId="0" fontId="25" fillId="0" borderId="0">
      <alignment/>
      <protection/>
    </xf>
    <xf numFmtId="0" fontId="22" fillId="0" borderId="31">
      <alignment/>
      <protection/>
    </xf>
    <xf numFmtId="0" fontId="22" fillId="0" borderId="32">
      <alignment/>
      <protection/>
    </xf>
    <xf numFmtId="4" fontId="21" fillId="0" borderId="13">
      <alignment horizontal="right"/>
      <protection/>
    </xf>
    <xf numFmtId="49" fontId="21" fillId="0" borderId="33">
      <alignment horizontal="center"/>
      <protection/>
    </xf>
    <xf numFmtId="0" fontId="21" fillId="0" borderId="34">
      <alignment horizontal="left" wrapText="1"/>
      <protection/>
    </xf>
    <xf numFmtId="0" fontId="21" fillId="0" borderId="35">
      <alignment horizontal="left" wrapText="1" indent="1"/>
      <protection/>
    </xf>
    <xf numFmtId="0" fontId="21" fillId="0" borderId="36">
      <alignment horizontal="left" wrapText="1" indent="2"/>
      <protection/>
    </xf>
    <xf numFmtId="0" fontId="21" fillId="21" borderId="18">
      <alignment/>
      <protection/>
    </xf>
    <xf numFmtId="0" fontId="24" fillId="0" borderId="0">
      <alignment horizontal="left" wrapText="1"/>
      <protection/>
    </xf>
    <xf numFmtId="49" fontId="22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6" borderId="0" applyNumberFormat="0" applyBorder="0" applyAlignment="0" applyProtection="0"/>
    <xf numFmtId="0" fontId="4" fillId="8" borderId="1" applyNumberFormat="0" applyAlignment="0" applyProtection="0"/>
    <xf numFmtId="0" fontId="14" fillId="9" borderId="8" applyNumberFormat="0" applyAlignment="0" applyProtection="0"/>
    <xf numFmtId="0" fontId="27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30" fillId="0" borderId="39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5" fillId="20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5">
    <xf numFmtId="0" fontId="0" fillId="0" borderId="0" xfId="0" applyAlignment="1">
      <alignment/>
    </xf>
    <xf numFmtId="4" fontId="6" fillId="21" borderId="10" xfId="0" applyNumberFormat="1" applyFont="1" applyFill="1" applyBorder="1" applyAlignment="1">
      <alignment horizontal="right"/>
    </xf>
    <xf numFmtId="4" fontId="6" fillId="6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" fontId="18" fillId="6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82" fontId="6" fillId="0" borderId="10" xfId="149" applyNumberFormat="1" applyFont="1" applyFill="1" applyBorder="1" applyAlignment="1">
      <alignment horizontal="right"/>
    </xf>
    <xf numFmtId="182" fontId="18" fillId="6" borderId="10" xfId="149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left" wrapText="1"/>
    </xf>
    <xf numFmtId="0" fontId="6" fillId="0" borderId="13" xfId="83" applyNumberFormat="1" applyFont="1" applyFill="1" applyAlignment="1" applyProtection="1">
      <alignment horizontal="left" wrapText="1"/>
      <protection/>
    </xf>
    <xf numFmtId="49" fontId="6" fillId="0" borderId="10" xfId="94" applyNumberFormat="1" applyFont="1" applyFill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49" fontId="0" fillId="6" borderId="10" xfId="0" applyNumberFormat="1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182" fontId="6" fillId="0" borderId="10" xfId="149" applyNumberFormat="1" applyFont="1" applyFill="1" applyBorder="1" applyAlignment="1">
      <alignment horizontal="right"/>
    </xf>
    <xf numFmtId="49" fontId="6" fillId="0" borderId="10" xfId="94" applyNumberFormat="1" applyFont="1" applyProtection="1">
      <alignment horizontal="center"/>
      <protection/>
    </xf>
    <xf numFmtId="4" fontId="6" fillId="0" borderId="10" xfId="96" applyNumberFormat="1" applyFont="1" applyProtection="1">
      <alignment horizontal="right"/>
      <protection/>
    </xf>
    <xf numFmtId="0" fontId="6" fillId="0" borderId="13" xfId="83" applyNumberFormat="1" applyFont="1" applyAlignment="1" applyProtection="1">
      <alignment horizontal="left" wrapText="1"/>
      <protection/>
    </xf>
    <xf numFmtId="49" fontId="12" fillId="0" borderId="10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180" fontId="12" fillId="6" borderId="10" xfId="0" applyNumberFormat="1" applyFont="1" applyFill="1" applyBorder="1" applyAlignment="1">
      <alignment horizontal="left" wrapText="1"/>
    </xf>
    <xf numFmtId="49" fontId="12" fillId="6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80" fontId="12" fillId="6" borderId="10" xfId="0" applyNumberFormat="1" applyFont="1" applyFill="1" applyBorder="1" applyAlignment="1">
      <alignment horizontal="left" wrapText="1"/>
    </xf>
    <xf numFmtId="49" fontId="12" fillId="6" borderId="10" xfId="0" applyNumberFormat="1" applyFont="1" applyFill="1" applyBorder="1" applyAlignment="1">
      <alignment horizontal="left" wrapText="1"/>
    </xf>
    <xf numFmtId="4" fontId="18" fillId="6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2" xfId="74"/>
    <cellStyle name="xl23" xfId="75"/>
    <cellStyle name="xl24" xfId="76"/>
    <cellStyle name="xl25" xfId="77"/>
    <cellStyle name="xl26" xfId="78"/>
    <cellStyle name="xl27" xfId="79"/>
    <cellStyle name="xl28" xfId="80"/>
    <cellStyle name="xl29" xfId="81"/>
    <cellStyle name="xl30" xfId="82"/>
    <cellStyle name="xl31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7" xfId="97"/>
    <cellStyle name="xl48" xfId="98"/>
    <cellStyle name="xl49" xfId="99"/>
    <cellStyle name="xl50" xfId="100"/>
    <cellStyle name="xl51" xfId="101"/>
    <cellStyle name="xl52" xfId="102"/>
    <cellStyle name="xl53" xfId="103"/>
    <cellStyle name="xl54" xfId="104"/>
    <cellStyle name="xl55" xfId="105"/>
    <cellStyle name="xl56" xfId="106"/>
    <cellStyle name="xl57" xfId="107"/>
    <cellStyle name="xl58" xfId="108"/>
    <cellStyle name="xl59" xfId="109"/>
    <cellStyle name="xl60" xfId="110"/>
    <cellStyle name="xl61" xfId="111"/>
    <cellStyle name="xl62" xfId="112"/>
    <cellStyle name="xl63" xfId="113"/>
    <cellStyle name="xl64" xfId="114"/>
    <cellStyle name="xl65" xfId="115"/>
    <cellStyle name="xl66" xfId="116"/>
    <cellStyle name="xl67" xfId="117"/>
    <cellStyle name="xl68" xfId="118"/>
    <cellStyle name="xl69" xfId="119"/>
    <cellStyle name="xl70" xfId="120"/>
    <cellStyle name="xl71" xfId="121"/>
    <cellStyle name="xl72" xfId="122"/>
    <cellStyle name="xl73" xfId="123"/>
    <cellStyle name="xl74" xfId="124"/>
    <cellStyle name="xl75" xfId="125"/>
    <cellStyle name="xl76" xfId="126"/>
    <cellStyle name="Акцент1" xfId="127"/>
    <cellStyle name="Акцент2" xfId="128"/>
    <cellStyle name="Акцент3" xfId="129"/>
    <cellStyle name="Акцент4" xfId="130"/>
    <cellStyle name="Акцент5" xfId="131"/>
    <cellStyle name="Акцент6" xfId="132"/>
    <cellStyle name="Ввод " xfId="133"/>
    <cellStyle name="Вывод" xfId="134"/>
    <cellStyle name="Вычисление" xfId="135"/>
    <cellStyle name="Currency" xfId="136"/>
    <cellStyle name="Currency [0]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Плохой" xfId="146"/>
    <cellStyle name="Пояснение" xfId="147"/>
    <cellStyle name="Примечание" xfId="148"/>
    <cellStyle name="Percent" xfId="149"/>
    <cellStyle name="Связанная ячейка" xfId="150"/>
    <cellStyle name="Текст предупреждения" xfId="151"/>
    <cellStyle name="Comma" xfId="152"/>
    <cellStyle name="Comma [0]" xfId="153"/>
    <cellStyle name="Хороший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34">
      <selection activeCell="J5" sqref="J5"/>
    </sheetView>
  </sheetViews>
  <sheetFormatPr defaultColWidth="9.140625" defaultRowHeight="15"/>
  <cols>
    <col min="1" max="1" width="50.8515625" style="26" customWidth="1"/>
    <col min="2" max="2" width="23.8515625" style="17" customWidth="1"/>
    <col min="3" max="4" width="15.8515625" style="0" customWidth="1"/>
    <col min="5" max="5" width="12.57421875" style="0" customWidth="1"/>
  </cols>
  <sheetData>
    <row r="1" spans="1:6" ht="15.75" customHeight="1">
      <c r="A1" s="37" t="s">
        <v>234</v>
      </c>
      <c r="B1" s="38"/>
      <c r="C1" s="38"/>
      <c r="D1" s="38"/>
      <c r="E1" s="38"/>
      <c r="F1" s="38"/>
    </row>
    <row r="2" spans="1:6" ht="15">
      <c r="A2" s="39" t="s">
        <v>272</v>
      </c>
      <c r="B2" s="38"/>
      <c r="C2" s="38"/>
      <c r="D2" s="38"/>
      <c r="E2" s="38"/>
      <c r="F2" s="38"/>
    </row>
    <row r="3" spans="1:6" ht="15">
      <c r="A3" s="40"/>
      <c r="B3" s="41"/>
      <c r="C3" s="41"/>
      <c r="D3" s="41"/>
      <c r="E3" s="41"/>
      <c r="F3" s="41"/>
    </row>
    <row r="4" spans="1:6" ht="15">
      <c r="A4" s="42" t="s">
        <v>233</v>
      </c>
      <c r="B4" s="43"/>
      <c r="C4" s="43"/>
      <c r="D4" s="43"/>
      <c r="E4" s="43"/>
      <c r="F4" s="43"/>
    </row>
    <row r="5" spans="1:5" ht="120.75" customHeight="1">
      <c r="A5" s="25" t="s">
        <v>40</v>
      </c>
      <c r="B5" s="3" t="s">
        <v>235</v>
      </c>
      <c r="C5" s="3" t="s">
        <v>36</v>
      </c>
      <c r="D5" s="31" t="s">
        <v>37</v>
      </c>
      <c r="E5" s="31" t="s">
        <v>38</v>
      </c>
    </row>
    <row r="6" spans="1:5" s="17" customFormat="1" ht="15">
      <c r="A6" s="30" t="s">
        <v>153</v>
      </c>
      <c r="B6" s="30" t="s">
        <v>43</v>
      </c>
      <c r="C6" s="9">
        <f>C7+C66</f>
        <v>275605593.38</v>
      </c>
      <c r="D6" s="9">
        <f>D7+D66</f>
        <v>134472443.87</v>
      </c>
      <c r="E6" s="12">
        <f aca="true" t="shared" si="0" ref="E6:E18">D6/C6</f>
        <v>0.48791623646255916</v>
      </c>
    </row>
    <row r="7" spans="1:5" s="17" customFormat="1" ht="15">
      <c r="A7" s="30" t="s">
        <v>132</v>
      </c>
      <c r="B7" s="30" t="s">
        <v>205</v>
      </c>
      <c r="C7" s="9">
        <f>C8+C13+C18+C27+C29+C36+C41+C45+C49</f>
        <v>63724355</v>
      </c>
      <c r="D7" s="9">
        <f>D8+D13+D18+D27+D29+D36+D41+D45+D49+D63</f>
        <v>29748143.139999997</v>
      </c>
      <c r="E7" s="12">
        <f t="shared" si="0"/>
        <v>0.46682533138232624</v>
      </c>
    </row>
    <row r="8" spans="1:5" s="17" customFormat="1" ht="15">
      <c r="A8" s="30" t="s">
        <v>27</v>
      </c>
      <c r="B8" s="30" t="s">
        <v>206</v>
      </c>
      <c r="C8" s="9">
        <v>28178000</v>
      </c>
      <c r="D8" s="9">
        <f>D9+D10+D11+D12</f>
        <v>14718237.42</v>
      </c>
      <c r="E8" s="12">
        <f t="shared" si="0"/>
        <v>0.5223308048832422</v>
      </c>
    </row>
    <row r="9" spans="1:5" ht="93" customHeight="1">
      <c r="A9" s="13" t="s">
        <v>112</v>
      </c>
      <c r="B9" s="4" t="s">
        <v>227</v>
      </c>
      <c r="C9" s="10">
        <v>28000000</v>
      </c>
      <c r="D9" s="10">
        <v>14606935.47</v>
      </c>
      <c r="E9" s="11">
        <f t="shared" si="0"/>
        <v>0.5216762667857143</v>
      </c>
    </row>
    <row r="10" spans="1:5" ht="135">
      <c r="A10" s="13" t="s">
        <v>145</v>
      </c>
      <c r="B10" s="4" t="s">
        <v>195</v>
      </c>
      <c r="C10" s="10">
        <v>70000</v>
      </c>
      <c r="D10" s="10">
        <v>54424.69</v>
      </c>
      <c r="E10" s="11">
        <f t="shared" si="0"/>
        <v>0.7774955714285715</v>
      </c>
    </row>
    <row r="11" spans="1:5" ht="66" customHeight="1">
      <c r="A11" s="4" t="s">
        <v>221</v>
      </c>
      <c r="B11" s="4" t="s">
        <v>162</v>
      </c>
      <c r="C11" s="10">
        <v>63000</v>
      </c>
      <c r="D11" s="10">
        <v>23503.26</v>
      </c>
      <c r="E11" s="11">
        <f t="shared" si="0"/>
        <v>0.37306761904761904</v>
      </c>
    </row>
    <row r="12" spans="1:5" ht="105">
      <c r="A12" s="13" t="s">
        <v>9</v>
      </c>
      <c r="B12" s="4" t="s">
        <v>182</v>
      </c>
      <c r="C12" s="10">
        <v>45000</v>
      </c>
      <c r="D12" s="10">
        <v>33374</v>
      </c>
      <c r="E12" s="11">
        <f t="shared" si="0"/>
        <v>0.7416444444444444</v>
      </c>
    </row>
    <row r="13" spans="1:5" s="17" customFormat="1" ht="45">
      <c r="A13" s="29" t="s">
        <v>165</v>
      </c>
      <c r="B13" s="30" t="s">
        <v>176</v>
      </c>
      <c r="C13" s="9">
        <f>C14+C15+C16+C17</f>
        <v>8932770</v>
      </c>
      <c r="D13" s="9">
        <f>D14+D15+D16+D17</f>
        <v>4202343.010000001</v>
      </c>
      <c r="E13" s="12">
        <f t="shared" si="0"/>
        <v>0.4704411968515926</v>
      </c>
    </row>
    <row r="14" spans="1:5" ht="135">
      <c r="A14" s="13" t="s">
        <v>214</v>
      </c>
      <c r="B14" s="4" t="s">
        <v>95</v>
      </c>
      <c r="C14" s="10">
        <v>4101610</v>
      </c>
      <c r="D14" s="10">
        <v>1900321.96</v>
      </c>
      <c r="E14" s="11">
        <f t="shared" si="0"/>
        <v>0.46331122656712853</v>
      </c>
    </row>
    <row r="15" spans="1:5" ht="150">
      <c r="A15" s="13" t="s">
        <v>41</v>
      </c>
      <c r="B15" s="4" t="s">
        <v>71</v>
      </c>
      <c r="C15" s="10">
        <v>23370</v>
      </c>
      <c r="D15" s="10">
        <v>14315.12</v>
      </c>
      <c r="E15" s="11">
        <f t="shared" si="0"/>
        <v>0.6125425759520754</v>
      </c>
    </row>
    <row r="16" spans="1:5" ht="135">
      <c r="A16" s="13" t="s">
        <v>183</v>
      </c>
      <c r="B16" s="4" t="s">
        <v>84</v>
      </c>
      <c r="C16" s="10">
        <v>5395430</v>
      </c>
      <c r="D16" s="10">
        <v>2642413.99</v>
      </c>
      <c r="E16" s="11">
        <f t="shared" si="0"/>
        <v>0.4897503980220298</v>
      </c>
    </row>
    <row r="17" spans="1:5" ht="135">
      <c r="A17" s="13" t="s">
        <v>124</v>
      </c>
      <c r="B17" s="4" t="s">
        <v>62</v>
      </c>
      <c r="C17" s="10">
        <v>-587640</v>
      </c>
      <c r="D17" s="10">
        <v>-354708.06</v>
      </c>
      <c r="E17" s="11">
        <f t="shared" si="0"/>
        <v>0.6036145599346538</v>
      </c>
    </row>
    <row r="18" spans="1:5" ht="15">
      <c r="A18" s="29" t="s">
        <v>118</v>
      </c>
      <c r="B18" s="30" t="s">
        <v>213</v>
      </c>
      <c r="C18" s="9">
        <f>C19+C20+C21+C22+C23+C24+C25+C26</f>
        <v>1950000</v>
      </c>
      <c r="D18" s="9">
        <f>D19+D20+D21+D22+D23+D24+D25+D26</f>
        <v>3584128.95</v>
      </c>
      <c r="E18" s="12">
        <f t="shared" si="0"/>
        <v>1.8380148461538464</v>
      </c>
    </row>
    <row r="19" spans="1:5" ht="35.25" customHeight="1">
      <c r="A19" s="4" t="s">
        <v>79</v>
      </c>
      <c r="B19" s="4" t="s">
        <v>2</v>
      </c>
      <c r="C19" s="10">
        <v>290000</v>
      </c>
      <c r="D19" s="10">
        <v>233868.95</v>
      </c>
      <c r="E19" s="11">
        <v>0</v>
      </c>
    </row>
    <row r="20" spans="1:5" ht="48.75" customHeight="1">
      <c r="A20" s="4" t="s">
        <v>172</v>
      </c>
      <c r="B20" s="4" t="s">
        <v>219</v>
      </c>
      <c r="C20" s="10">
        <v>0</v>
      </c>
      <c r="D20" s="10">
        <v>14.32</v>
      </c>
      <c r="E20" s="11">
        <v>0</v>
      </c>
    </row>
    <row r="21" spans="1:5" ht="75">
      <c r="A21" s="4" t="s">
        <v>189</v>
      </c>
      <c r="B21" s="4" t="s">
        <v>200</v>
      </c>
      <c r="C21" s="10">
        <v>260000</v>
      </c>
      <c r="D21" s="10">
        <v>228676.6</v>
      </c>
      <c r="E21" s="11">
        <v>0</v>
      </c>
    </row>
    <row r="22" spans="1:5" ht="75">
      <c r="A22" s="4" t="s">
        <v>212</v>
      </c>
      <c r="B22" s="4" t="s">
        <v>185</v>
      </c>
      <c r="C22" s="10">
        <v>0</v>
      </c>
      <c r="D22" s="10">
        <v>5.43</v>
      </c>
      <c r="E22" s="11">
        <v>0</v>
      </c>
    </row>
    <row r="23" spans="1:5" ht="45">
      <c r="A23" s="4" t="s">
        <v>141</v>
      </c>
      <c r="B23" s="4" t="s">
        <v>168</v>
      </c>
      <c r="C23" s="10">
        <v>0</v>
      </c>
      <c r="D23" s="10">
        <v>-4.71</v>
      </c>
      <c r="E23" s="11">
        <v>0</v>
      </c>
    </row>
    <row r="24" spans="1:5" ht="29.25" customHeight="1">
      <c r="A24" s="4" t="s">
        <v>5</v>
      </c>
      <c r="B24" s="4" t="s">
        <v>139</v>
      </c>
      <c r="C24" s="10">
        <v>600000</v>
      </c>
      <c r="D24" s="10">
        <v>616158.05</v>
      </c>
      <c r="E24" s="11">
        <f aca="true" t="shared" si="1" ref="E24:E29">D24/C24</f>
        <v>1.0269300833333335</v>
      </c>
    </row>
    <row r="25" spans="1:5" ht="15">
      <c r="A25" s="4" t="s">
        <v>65</v>
      </c>
      <c r="B25" s="4" t="s">
        <v>186</v>
      </c>
      <c r="C25" s="10">
        <v>750000</v>
      </c>
      <c r="D25" s="10">
        <v>1948918.93</v>
      </c>
      <c r="E25" s="11">
        <f t="shared" si="1"/>
        <v>2.5985585733333334</v>
      </c>
    </row>
    <row r="26" spans="1:5" ht="45">
      <c r="A26" s="20" t="s">
        <v>236</v>
      </c>
      <c r="B26" s="4" t="s">
        <v>42</v>
      </c>
      <c r="C26" s="10">
        <v>50000</v>
      </c>
      <c r="D26" s="10">
        <v>556491.38</v>
      </c>
      <c r="E26" s="11">
        <f t="shared" si="1"/>
        <v>11.1298276</v>
      </c>
    </row>
    <row r="27" spans="1:5" s="17" customFormat="1" ht="15">
      <c r="A27" s="30" t="s">
        <v>201</v>
      </c>
      <c r="B27" s="30" t="s">
        <v>179</v>
      </c>
      <c r="C27" s="9">
        <f>C28</f>
        <v>1200000</v>
      </c>
      <c r="D27" s="9">
        <f>D28</f>
        <v>600088.54</v>
      </c>
      <c r="E27" s="12">
        <f t="shared" si="1"/>
        <v>0.5000737833333334</v>
      </c>
    </row>
    <row r="28" spans="1:5" ht="60">
      <c r="A28" s="4" t="s">
        <v>202</v>
      </c>
      <c r="B28" s="4" t="s">
        <v>160</v>
      </c>
      <c r="C28" s="10">
        <v>1200000</v>
      </c>
      <c r="D28" s="10">
        <v>600088.54</v>
      </c>
      <c r="E28" s="11">
        <f t="shared" si="1"/>
        <v>0.5000737833333334</v>
      </c>
    </row>
    <row r="29" spans="1:5" s="17" customFormat="1" ht="45">
      <c r="A29" s="29" t="s">
        <v>119</v>
      </c>
      <c r="B29" s="30" t="s">
        <v>203</v>
      </c>
      <c r="C29" s="9">
        <f>C30+C31+C32+C33+C34+C35</f>
        <v>1365235</v>
      </c>
      <c r="D29" s="9">
        <f>D30+D31+D32+D33+D34+D35</f>
        <v>616273.96</v>
      </c>
      <c r="E29" s="12">
        <f t="shared" si="1"/>
        <v>0.4514050401579215</v>
      </c>
    </row>
    <row r="30" spans="1:5" ht="119.25" customHeight="1">
      <c r="A30" s="15" t="s">
        <v>229</v>
      </c>
      <c r="B30" s="16" t="s">
        <v>230</v>
      </c>
      <c r="C30" s="1">
        <v>147000</v>
      </c>
      <c r="D30" s="1">
        <v>73401.46</v>
      </c>
      <c r="E30" s="11">
        <f aca="true" t="shared" si="2" ref="E30:E38">D30/C30</f>
        <v>0.4993296598639456</v>
      </c>
    </row>
    <row r="31" spans="1:5" ht="105" customHeight="1">
      <c r="A31" s="15" t="s">
        <v>231</v>
      </c>
      <c r="B31" s="16" t="s">
        <v>232</v>
      </c>
      <c r="C31" s="1">
        <v>455000</v>
      </c>
      <c r="D31" s="1">
        <v>98304.34</v>
      </c>
      <c r="E31" s="11">
        <f t="shared" si="2"/>
        <v>0.2160534945054945</v>
      </c>
    </row>
    <row r="32" spans="1:5" ht="90">
      <c r="A32" s="13" t="s">
        <v>220</v>
      </c>
      <c r="B32" s="4" t="s">
        <v>218</v>
      </c>
      <c r="C32" s="1">
        <v>300000</v>
      </c>
      <c r="D32" s="1">
        <v>197383.86</v>
      </c>
      <c r="E32" s="11">
        <f t="shared" si="2"/>
        <v>0.6579461999999999</v>
      </c>
    </row>
    <row r="33" spans="1:5" ht="90">
      <c r="A33" s="13" t="s">
        <v>29</v>
      </c>
      <c r="B33" s="4" t="s">
        <v>184</v>
      </c>
      <c r="C33" s="1">
        <v>310000</v>
      </c>
      <c r="D33" s="1">
        <v>171614.3</v>
      </c>
      <c r="E33" s="11">
        <f t="shared" si="2"/>
        <v>0.5535945161290322</v>
      </c>
    </row>
    <row r="34" spans="1:5" ht="45">
      <c r="A34" s="13" t="s">
        <v>131</v>
      </c>
      <c r="B34" s="4" t="s">
        <v>120</v>
      </c>
      <c r="C34" s="1">
        <v>151100</v>
      </c>
      <c r="D34" s="1">
        <v>75570</v>
      </c>
      <c r="E34" s="11">
        <f t="shared" si="2"/>
        <v>0.500132362673726</v>
      </c>
    </row>
    <row r="35" spans="1:5" ht="90">
      <c r="A35" s="4" t="s">
        <v>50</v>
      </c>
      <c r="B35" s="4" t="s">
        <v>110</v>
      </c>
      <c r="C35" s="1">
        <v>2135</v>
      </c>
      <c r="D35" s="1">
        <v>0</v>
      </c>
      <c r="E35" s="11">
        <f t="shared" si="2"/>
        <v>0</v>
      </c>
    </row>
    <row r="36" spans="1:5" s="17" customFormat="1" ht="30">
      <c r="A36" s="30" t="s">
        <v>169</v>
      </c>
      <c r="B36" s="30" t="s">
        <v>18</v>
      </c>
      <c r="C36" s="9">
        <f>C37+C38+C39+C40</f>
        <v>36900</v>
      </c>
      <c r="D36" s="9">
        <f>D37+D38+D39+D40</f>
        <v>78686.84</v>
      </c>
      <c r="E36" s="12">
        <f>D36/C36</f>
        <v>2.1324346883468834</v>
      </c>
    </row>
    <row r="37" spans="1:5" ht="30">
      <c r="A37" s="20" t="s">
        <v>237</v>
      </c>
      <c r="B37" s="4" t="s">
        <v>23</v>
      </c>
      <c r="C37" s="1">
        <v>13100</v>
      </c>
      <c r="D37" s="1">
        <v>4598.58</v>
      </c>
      <c r="E37" s="11">
        <f t="shared" si="2"/>
        <v>0.351036641221374</v>
      </c>
    </row>
    <row r="38" spans="1:5" ht="30">
      <c r="A38" s="4" t="s">
        <v>140</v>
      </c>
      <c r="B38" s="4" t="s">
        <v>13</v>
      </c>
      <c r="C38" s="1">
        <v>23800</v>
      </c>
      <c r="D38" s="1">
        <v>64340.34</v>
      </c>
      <c r="E38" s="11">
        <f t="shared" si="2"/>
        <v>2.7033756302521006</v>
      </c>
    </row>
    <row r="39" spans="1:5" ht="15" customHeight="1">
      <c r="A39" s="4" t="s">
        <v>104</v>
      </c>
      <c r="B39" s="4" t="s">
        <v>196</v>
      </c>
      <c r="C39" s="1">
        <v>0</v>
      </c>
      <c r="D39" s="1">
        <v>5406.13</v>
      </c>
      <c r="E39" s="11">
        <v>0</v>
      </c>
    </row>
    <row r="40" spans="1:5" ht="17.25" customHeight="1">
      <c r="A40" s="4" t="s">
        <v>103</v>
      </c>
      <c r="B40" s="4" t="s">
        <v>180</v>
      </c>
      <c r="C40" s="1">
        <v>0</v>
      </c>
      <c r="D40" s="1">
        <v>4341.79</v>
      </c>
      <c r="E40" s="11">
        <v>0</v>
      </c>
    </row>
    <row r="41" spans="1:5" s="17" customFormat="1" ht="30">
      <c r="A41" s="30" t="s">
        <v>177</v>
      </c>
      <c r="B41" s="30" t="s">
        <v>8</v>
      </c>
      <c r="C41" s="9">
        <f>C42+C43+C44</f>
        <v>11224900</v>
      </c>
      <c r="D41" s="9">
        <f>D42+D43+D44</f>
        <v>5023532.16</v>
      </c>
      <c r="E41" s="12">
        <f>D41/C41</f>
        <v>0.44753469162308795</v>
      </c>
    </row>
    <row r="42" spans="1:5" ht="45">
      <c r="A42" s="4" t="s">
        <v>70</v>
      </c>
      <c r="B42" s="4" t="s">
        <v>151</v>
      </c>
      <c r="C42" s="1">
        <v>132000</v>
      </c>
      <c r="D42" s="1">
        <v>45374</v>
      </c>
      <c r="E42" s="11">
        <f aca="true" t="shared" si="3" ref="E42:E58">D42/C42</f>
        <v>0.34374242424242424</v>
      </c>
    </row>
    <row r="43" spans="1:5" ht="45">
      <c r="A43" s="4" t="s">
        <v>128</v>
      </c>
      <c r="B43" s="4" t="s">
        <v>204</v>
      </c>
      <c r="C43" s="1">
        <v>5600</v>
      </c>
      <c r="D43" s="1">
        <v>2156.19</v>
      </c>
      <c r="E43" s="11">
        <f t="shared" si="3"/>
        <v>0.3850339285714286</v>
      </c>
    </row>
    <row r="44" spans="1:5" ht="30">
      <c r="A44" s="4" t="s">
        <v>111</v>
      </c>
      <c r="B44" s="4" t="s">
        <v>150</v>
      </c>
      <c r="C44" s="1">
        <v>11087300</v>
      </c>
      <c r="D44" s="1">
        <v>4976001.97</v>
      </c>
      <c r="E44" s="11">
        <f t="shared" si="3"/>
        <v>0.4488019599000658</v>
      </c>
    </row>
    <row r="45" spans="1:5" s="17" customFormat="1" ht="30">
      <c r="A45" s="29" t="s">
        <v>161</v>
      </c>
      <c r="B45" s="30" t="s">
        <v>225</v>
      </c>
      <c r="C45" s="9">
        <f>C46+C47+C48</f>
        <v>10823050</v>
      </c>
      <c r="D45" s="9">
        <f>D46+D47+D48</f>
        <v>443727</v>
      </c>
      <c r="E45" s="12">
        <f>D45/C45</f>
        <v>0.040998332263086655</v>
      </c>
    </row>
    <row r="46" spans="1:5" ht="104.25" customHeight="1">
      <c r="A46" s="13" t="s">
        <v>187</v>
      </c>
      <c r="B46" s="4" t="s">
        <v>175</v>
      </c>
      <c r="C46" s="1">
        <v>10518050</v>
      </c>
      <c r="D46" s="1">
        <v>0</v>
      </c>
      <c r="E46" s="11">
        <f t="shared" si="3"/>
        <v>0</v>
      </c>
    </row>
    <row r="47" spans="1:5" ht="75">
      <c r="A47" s="13" t="s">
        <v>148</v>
      </c>
      <c r="B47" s="4" t="s">
        <v>192</v>
      </c>
      <c r="C47" s="1">
        <v>150000</v>
      </c>
      <c r="D47" s="1">
        <v>214892.39</v>
      </c>
      <c r="E47" s="11">
        <f t="shared" si="3"/>
        <v>1.4326159333333335</v>
      </c>
    </row>
    <row r="48" spans="1:5" ht="60">
      <c r="A48" s="13" t="s">
        <v>14</v>
      </c>
      <c r="B48" s="4" t="s">
        <v>102</v>
      </c>
      <c r="C48" s="1">
        <v>155000</v>
      </c>
      <c r="D48" s="1">
        <v>228834.61</v>
      </c>
      <c r="E48" s="11">
        <f t="shared" si="3"/>
        <v>1.476352322580645</v>
      </c>
    </row>
    <row r="49" spans="1:5" s="17" customFormat="1" ht="15">
      <c r="A49" s="29" t="s">
        <v>33</v>
      </c>
      <c r="B49" s="30" t="s">
        <v>211</v>
      </c>
      <c r="C49" s="9">
        <f>C50+C51+C52+C53+C54+C55+C56+C57+C58+C59+C60+C61+C62</f>
        <v>13500</v>
      </c>
      <c r="D49" s="9">
        <f>D50+D51+D52+D53+D54+D55+D56+D57+D58+D59+D60+D61+D62</f>
        <v>479206.13</v>
      </c>
      <c r="E49" s="12">
        <f>D49/C49</f>
        <v>35.49675037037037</v>
      </c>
    </row>
    <row r="50" spans="1:5" ht="82.5" customHeight="1">
      <c r="A50" s="24" t="s">
        <v>238</v>
      </c>
      <c r="B50" s="22" t="s">
        <v>239</v>
      </c>
      <c r="C50" s="23">
        <v>3600</v>
      </c>
      <c r="D50" s="23">
        <v>6080.78</v>
      </c>
      <c r="E50" s="21">
        <f t="shared" si="3"/>
        <v>1.6891055555555554</v>
      </c>
    </row>
    <row r="51" spans="1:5" ht="118.5" customHeight="1">
      <c r="A51" s="24" t="s">
        <v>240</v>
      </c>
      <c r="B51" s="22" t="s">
        <v>241</v>
      </c>
      <c r="C51" s="23">
        <v>1250</v>
      </c>
      <c r="D51" s="23">
        <v>5000</v>
      </c>
      <c r="E51" s="21">
        <f t="shared" si="3"/>
        <v>4</v>
      </c>
    </row>
    <row r="52" spans="1:5" ht="94.5" customHeight="1">
      <c r="A52" s="24" t="s">
        <v>242</v>
      </c>
      <c r="B52" s="22" t="s">
        <v>243</v>
      </c>
      <c r="C52" s="23">
        <v>0</v>
      </c>
      <c r="D52" s="23">
        <v>15000</v>
      </c>
      <c r="E52" s="21">
        <v>0</v>
      </c>
    </row>
    <row r="53" spans="1:5" ht="106.5" customHeight="1">
      <c r="A53" s="24" t="s">
        <v>244</v>
      </c>
      <c r="B53" s="22" t="s">
        <v>245</v>
      </c>
      <c r="C53" s="23">
        <v>1250</v>
      </c>
      <c r="D53" s="23">
        <v>0</v>
      </c>
      <c r="E53" s="21">
        <v>0</v>
      </c>
    </row>
    <row r="54" spans="1:5" ht="93.75" customHeight="1">
      <c r="A54" s="24" t="s">
        <v>246</v>
      </c>
      <c r="B54" s="22" t="s">
        <v>247</v>
      </c>
      <c r="C54" s="23">
        <v>0</v>
      </c>
      <c r="D54" s="23">
        <v>1500</v>
      </c>
      <c r="E54" s="21">
        <v>0</v>
      </c>
    </row>
    <row r="55" spans="1:5" ht="135.75" customHeight="1">
      <c r="A55" s="24" t="s">
        <v>248</v>
      </c>
      <c r="B55" s="22" t="s">
        <v>249</v>
      </c>
      <c r="C55" s="23">
        <v>0</v>
      </c>
      <c r="D55" s="23">
        <v>3018.88</v>
      </c>
      <c r="E55" s="21">
        <v>0</v>
      </c>
    </row>
    <row r="56" spans="1:5" ht="95.25" customHeight="1">
      <c r="A56" s="24" t="s">
        <v>250</v>
      </c>
      <c r="B56" s="22" t="s">
        <v>251</v>
      </c>
      <c r="C56" s="23">
        <v>0</v>
      </c>
      <c r="D56" s="23">
        <v>1000</v>
      </c>
      <c r="E56" s="21">
        <v>0</v>
      </c>
    </row>
    <row r="57" spans="1:5" ht="105.75" customHeight="1">
      <c r="A57" s="24" t="s">
        <v>252</v>
      </c>
      <c r="B57" s="22" t="s">
        <v>253</v>
      </c>
      <c r="C57" s="23">
        <v>0</v>
      </c>
      <c r="D57" s="23">
        <v>2500</v>
      </c>
      <c r="E57" s="21">
        <v>0</v>
      </c>
    </row>
    <row r="58" spans="1:5" ht="106.5" customHeight="1">
      <c r="A58" s="24" t="s">
        <v>254</v>
      </c>
      <c r="B58" s="22" t="s">
        <v>255</v>
      </c>
      <c r="C58" s="23">
        <v>2400</v>
      </c>
      <c r="D58" s="23">
        <v>13577.67</v>
      </c>
      <c r="E58" s="21">
        <f t="shared" si="3"/>
        <v>5.6573625</v>
      </c>
    </row>
    <row r="59" spans="1:5" ht="77.25" customHeight="1">
      <c r="A59" s="24" t="s">
        <v>256</v>
      </c>
      <c r="B59" s="22" t="s">
        <v>257</v>
      </c>
      <c r="C59" s="23">
        <v>0</v>
      </c>
      <c r="D59" s="23">
        <v>700</v>
      </c>
      <c r="E59" s="21">
        <v>0</v>
      </c>
    </row>
    <row r="60" spans="1:5" ht="36" customHeight="1">
      <c r="A60" s="24" t="s">
        <v>258</v>
      </c>
      <c r="B60" s="22" t="s">
        <v>259</v>
      </c>
      <c r="C60" s="23">
        <v>5000</v>
      </c>
      <c r="D60" s="23">
        <v>234136.88</v>
      </c>
      <c r="E60" s="21">
        <v>0</v>
      </c>
    </row>
    <row r="61" spans="1:5" ht="36" customHeight="1">
      <c r="A61" s="24" t="s">
        <v>260</v>
      </c>
      <c r="B61" s="22" t="s">
        <v>261</v>
      </c>
      <c r="C61" s="23">
        <v>0</v>
      </c>
      <c r="D61" s="23">
        <v>200</v>
      </c>
      <c r="E61" s="21">
        <v>0</v>
      </c>
    </row>
    <row r="62" spans="1:5" ht="134.25" customHeight="1">
      <c r="A62" s="24" t="s">
        <v>262</v>
      </c>
      <c r="B62" s="22" t="s">
        <v>263</v>
      </c>
      <c r="C62" s="23">
        <v>0</v>
      </c>
      <c r="D62" s="23">
        <v>196491.92</v>
      </c>
      <c r="E62" s="21">
        <v>0</v>
      </c>
    </row>
    <row r="63" spans="1:5" ht="15">
      <c r="A63" s="14" t="s">
        <v>21</v>
      </c>
      <c r="B63" s="6" t="s">
        <v>198</v>
      </c>
      <c r="C63" s="9">
        <v>0</v>
      </c>
      <c r="D63" s="9">
        <f>D64+D65</f>
        <v>1919.13</v>
      </c>
      <c r="E63" s="12">
        <v>0</v>
      </c>
    </row>
    <row r="64" spans="1:5" ht="30">
      <c r="A64" s="13" t="s">
        <v>125</v>
      </c>
      <c r="B64" s="4" t="s">
        <v>146</v>
      </c>
      <c r="C64" s="1">
        <v>0</v>
      </c>
      <c r="D64" s="1">
        <v>975.15</v>
      </c>
      <c r="E64" s="11">
        <v>0</v>
      </c>
    </row>
    <row r="65" spans="1:5" ht="30">
      <c r="A65" s="13" t="s">
        <v>25</v>
      </c>
      <c r="B65" s="4" t="s">
        <v>97</v>
      </c>
      <c r="C65" s="1">
        <v>0</v>
      </c>
      <c r="D65" s="1">
        <v>943.98</v>
      </c>
      <c r="E65" s="11">
        <v>0</v>
      </c>
    </row>
    <row r="66" spans="1:5" s="17" customFormat="1" ht="15">
      <c r="A66" s="29" t="s">
        <v>138</v>
      </c>
      <c r="B66" s="30" t="s">
        <v>24</v>
      </c>
      <c r="C66" s="9">
        <f>C67+C93+C95</f>
        <v>211881238.38</v>
      </c>
      <c r="D66" s="9">
        <f>D67+D93+D95+D91</f>
        <v>104724300.73</v>
      </c>
      <c r="E66" s="12">
        <f aca="true" t="shared" si="4" ref="E66:E71">D66/C66</f>
        <v>0.49425943292903274</v>
      </c>
    </row>
    <row r="67" spans="1:5" s="17" customFormat="1" ht="45">
      <c r="A67" s="29" t="s">
        <v>94</v>
      </c>
      <c r="B67" s="30" t="s">
        <v>53</v>
      </c>
      <c r="C67" s="9">
        <f>C68+C71+C79+C85</f>
        <v>212105827.85</v>
      </c>
      <c r="D67" s="9">
        <f>D68+D71+D79+D85</f>
        <v>101448890.2</v>
      </c>
      <c r="E67" s="12">
        <f t="shared" si="4"/>
        <v>0.47829374246022166</v>
      </c>
    </row>
    <row r="68" spans="1:5" s="17" customFormat="1" ht="30">
      <c r="A68" s="29" t="s">
        <v>152</v>
      </c>
      <c r="B68" s="30" t="s">
        <v>93</v>
      </c>
      <c r="C68" s="9">
        <f>C69+C70</f>
        <v>81299580</v>
      </c>
      <c r="D68" s="9">
        <f>D69+D70</f>
        <v>40649796</v>
      </c>
      <c r="E68" s="12">
        <f t="shared" si="4"/>
        <v>0.5000000738011192</v>
      </c>
    </row>
    <row r="69" spans="1:5" ht="45">
      <c r="A69" s="13" t="s">
        <v>75</v>
      </c>
      <c r="B69" s="4" t="s">
        <v>4</v>
      </c>
      <c r="C69" s="1">
        <v>69686000</v>
      </c>
      <c r="D69" s="1">
        <v>34843004</v>
      </c>
      <c r="E69" s="11">
        <f t="shared" si="4"/>
        <v>0.5000000574003387</v>
      </c>
    </row>
    <row r="70" spans="1:5" ht="45">
      <c r="A70" s="13" t="s">
        <v>166</v>
      </c>
      <c r="B70" s="4" t="s">
        <v>222</v>
      </c>
      <c r="C70" s="1">
        <v>11613580</v>
      </c>
      <c r="D70" s="1">
        <v>5806792</v>
      </c>
      <c r="E70" s="11">
        <f t="shared" si="4"/>
        <v>0.5000001722121861</v>
      </c>
    </row>
    <row r="71" spans="1:5" s="17" customFormat="1" ht="30">
      <c r="A71" s="29" t="s">
        <v>109</v>
      </c>
      <c r="B71" s="30" t="s">
        <v>3</v>
      </c>
      <c r="C71" s="9">
        <f>C72+C73+C74+C75+C76+C77+C78</f>
        <v>38226339.59</v>
      </c>
      <c r="D71" s="9">
        <f>D72+D73+D74+D75+D76+D77+D78</f>
        <v>11322379.58</v>
      </c>
      <c r="E71" s="12">
        <f t="shared" si="4"/>
        <v>0.2961931406836016</v>
      </c>
    </row>
    <row r="72" spans="1:5" ht="44.25" customHeight="1">
      <c r="A72" s="13" t="s">
        <v>117</v>
      </c>
      <c r="B72" s="4" t="s">
        <v>67</v>
      </c>
      <c r="C72" s="1">
        <v>358638.28</v>
      </c>
      <c r="D72" s="1">
        <v>0</v>
      </c>
      <c r="E72" s="11">
        <f aca="true" t="shared" si="5" ref="E72:E78">D72/C72</f>
        <v>0</v>
      </c>
    </row>
    <row r="73" spans="1:5" ht="105">
      <c r="A73" s="13" t="s">
        <v>0</v>
      </c>
      <c r="B73" s="4" t="s">
        <v>113</v>
      </c>
      <c r="C73" s="1">
        <v>5771594.4</v>
      </c>
      <c r="D73" s="1">
        <v>0</v>
      </c>
      <c r="E73" s="11">
        <f t="shared" si="5"/>
        <v>0</v>
      </c>
    </row>
    <row r="74" spans="1:5" ht="75">
      <c r="A74" s="13" t="s">
        <v>154</v>
      </c>
      <c r="B74" s="4" t="s">
        <v>223</v>
      </c>
      <c r="C74" s="1">
        <v>3644524.4</v>
      </c>
      <c r="D74" s="1">
        <v>1597065.18</v>
      </c>
      <c r="E74" s="11">
        <f t="shared" si="5"/>
        <v>0.4382094903795952</v>
      </c>
    </row>
    <row r="75" spans="1:5" ht="60">
      <c r="A75" s="13" t="s">
        <v>81</v>
      </c>
      <c r="B75" s="4" t="s">
        <v>86</v>
      </c>
      <c r="C75" s="1">
        <v>550000</v>
      </c>
      <c r="D75" s="1">
        <v>0</v>
      </c>
      <c r="E75" s="11">
        <f t="shared" si="5"/>
        <v>0</v>
      </c>
    </row>
    <row r="76" spans="1:5" ht="45">
      <c r="A76" s="13" t="s">
        <v>34</v>
      </c>
      <c r="B76" s="4" t="s">
        <v>51</v>
      </c>
      <c r="C76" s="1">
        <v>1503479.74</v>
      </c>
      <c r="D76" s="1">
        <v>751739.87</v>
      </c>
      <c r="E76" s="11">
        <f t="shared" si="5"/>
        <v>0.5</v>
      </c>
    </row>
    <row r="77" spans="1:5" ht="28.5" customHeight="1">
      <c r="A77" s="13" t="s">
        <v>135</v>
      </c>
      <c r="B77" s="4" t="s">
        <v>48</v>
      </c>
      <c r="C77" s="1">
        <v>9328181.5</v>
      </c>
      <c r="D77" s="1">
        <v>3945982</v>
      </c>
      <c r="E77" s="11">
        <f t="shared" si="5"/>
        <v>0.4230172837010086</v>
      </c>
    </row>
    <row r="78" spans="1:5" ht="24" customHeight="1">
      <c r="A78" s="13" t="s">
        <v>217</v>
      </c>
      <c r="B78" s="4" t="s">
        <v>226</v>
      </c>
      <c r="C78" s="1">
        <v>17069921.27</v>
      </c>
      <c r="D78" s="1">
        <v>5027592.53</v>
      </c>
      <c r="E78" s="11">
        <f t="shared" si="5"/>
        <v>0.2945293332334157</v>
      </c>
    </row>
    <row r="79" spans="1:5" s="17" customFormat="1" ht="30">
      <c r="A79" s="29" t="s">
        <v>173</v>
      </c>
      <c r="B79" s="30" t="s">
        <v>89</v>
      </c>
      <c r="C79" s="9">
        <f>C80+C81+C82+C83+C84</f>
        <v>56475420.72</v>
      </c>
      <c r="D79" s="9">
        <f>D80+D81+D82+D83+D84</f>
        <v>30781944.81</v>
      </c>
      <c r="E79" s="12">
        <f aca="true" t="shared" si="6" ref="E79:E90">D79/C79</f>
        <v>0.545050296528362</v>
      </c>
    </row>
    <row r="80" spans="1:5" ht="45">
      <c r="A80" s="13" t="s">
        <v>209</v>
      </c>
      <c r="B80" s="4" t="s">
        <v>59</v>
      </c>
      <c r="C80" s="1">
        <v>1475402.78</v>
      </c>
      <c r="D80" s="1">
        <v>591312.67</v>
      </c>
      <c r="E80" s="11">
        <f t="shared" si="6"/>
        <v>0.40078050415494</v>
      </c>
    </row>
    <row r="81" spans="1:5" ht="75">
      <c r="A81" s="13" t="s">
        <v>136</v>
      </c>
      <c r="B81" s="4" t="s">
        <v>126</v>
      </c>
      <c r="C81" s="1">
        <v>690049.8</v>
      </c>
      <c r="D81" s="1">
        <v>579600</v>
      </c>
      <c r="E81" s="11">
        <f t="shared" si="6"/>
        <v>0.8399393782883495</v>
      </c>
    </row>
    <row r="82" spans="1:5" ht="75">
      <c r="A82" s="13" t="s">
        <v>72</v>
      </c>
      <c r="B82" s="4" t="s">
        <v>208</v>
      </c>
      <c r="C82" s="1">
        <v>232.14</v>
      </c>
      <c r="D82" s="1">
        <v>232.14</v>
      </c>
      <c r="E82" s="11">
        <f t="shared" si="6"/>
        <v>1</v>
      </c>
    </row>
    <row r="83" spans="1:5" ht="45">
      <c r="A83" s="13" t="s">
        <v>91</v>
      </c>
      <c r="B83" s="4" t="s">
        <v>149</v>
      </c>
      <c r="C83" s="1">
        <v>158116</v>
      </c>
      <c r="D83" s="1">
        <v>0</v>
      </c>
      <c r="E83" s="11">
        <f t="shared" si="6"/>
        <v>0</v>
      </c>
    </row>
    <row r="84" spans="1:5" ht="30">
      <c r="A84" s="13" t="s">
        <v>55</v>
      </c>
      <c r="B84" s="4" t="s">
        <v>83</v>
      </c>
      <c r="C84" s="1">
        <v>54151620</v>
      </c>
      <c r="D84" s="1">
        <v>29610800</v>
      </c>
      <c r="E84" s="11">
        <f t="shared" si="6"/>
        <v>0.5468128192656102</v>
      </c>
    </row>
    <row r="85" spans="1:5" s="17" customFormat="1" ht="15">
      <c r="A85" s="29" t="s">
        <v>73</v>
      </c>
      <c r="B85" s="30" t="s">
        <v>228</v>
      </c>
      <c r="C85" s="9">
        <f>C86+C87+C88+C89+C90</f>
        <v>36104487.54</v>
      </c>
      <c r="D85" s="9">
        <f>D86+D87+D88+D89+D90</f>
        <v>18694769.810000002</v>
      </c>
      <c r="E85" s="12">
        <f t="shared" si="6"/>
        <v>0.5177962930311129</v>
      </c>
    </row>
    <row r="86" spans="1:5" ht="75">
      <c r="A86" s="13" t="s">
        <v>96</v>
      </c>
      <c r="B86" s="4" t="s">
        <v>167</v>
      </c>
      <c r="C86" s="1">
        <v>24677260.54</v>
      </c>
      <c r="D86" s="1">
        <v>12543550.55</v>
      </c>
      <c r="E86" s="11">
        <f t="shared" si="6"/>
        <v>0.5083040125004087</v>
      </c>
    </row>
    <row r="87" spans="1:5" ht="72.75" customHeight="1">
      <c r="A87" s="13" t="s">
        <v>174</v>
      </c>
      <c r="B87" s="4" t="s">
        <v>1</v>
      </c>
      <c r="C87" s="1">
        <v>3827880</v>
      </c>
      <c r="D87" s="1">
        <v>2216422.26</v>
      </c>
      <c r="E87" s="11">
        <f t="shared" si="6"/>
        <v>0.5790208313740242</v>
      </c>
    </row>
    <row r="88" spans="1:5" ht="45">
      <c r="A88" s="13" t="s">
        <v>63</v>
      </c>
      <c r="B88" s="4" t="s">
        <v>156</v>
      </c>
      <c r="C88" s="1">
        <v>300000</v>
      </c>
      <c r="D88" s="1">
        <v>300000</v>
      </c>
      <c r="E88" s="11">
        <f t="shared" si="6"/>
        <v>1</v>
      </c>
    </row>
    <row r="89" spans="1:5" ht="45">
      <c r="A89" s="13" t="s">
        <v>31</v>
      </c>
      <c r="B89" s="4" t="s">
        <v>100</v>
      </c>
      <c r="C89" s="1">
        <v>5000000</v>
      </c>
      <c r="D89" s="1">
        <v>1335450</v>
      </c>
      <c r="E89" s="11">
        <f t="shared" si="6"/>
        <v>0.26709</v>
      </c>
    </row>
    <row r="90" spans="1:5" ht="33.75" customHeight="1">
      <c r="A90" s="28" t="s">
        <v>265</v>
      </c>
      <c r="B90" s="27" t="s">
        <v>264</v>
      </c>
      <c r="C90" s="1">
        <v>2299347</v>
      </c>
      <c r="D90" s="1">
        <v>2299347</v>
      </c>
      <c r="E90" s="11">
        <f t="shared" si="6"/>
        <v>1</v>
      </c>
    </row>
    <row r="91" spans="1:5" ht="22.5" customHeight="1">
      <c r="A91" s="34" t="s">
        <v>270</v>
      </c>
      <c r="B91" s="35" t="s">
        <v>271</v>
      </c>
      <c r="C91" s="36">
        <f>C92</f>
        <v>0</v>
      </c>
      <c r="D91" s="36">
        <f>D92</f>
        <v>3500000</v>
      </c>
      <c r="E91" s="12">
        <f>C91/D91</f>
        <v>0</v>
      </c>
    </row>
    <row r="92" spans="1:5" ht="33.75" customHeight="1">
      <c r="A92" s="28" t="s">
        <v>267</v>
      </c>
      <c r="B92" s="27" t="s">
        <v>266</v>
      </c>
      <c r="C92" s="1">
        <v>0</v>
      </c>
      <c r="D92" s="1">
        <v>3500000</v>
      </c>
      <c r="E92" s="11">
        <v>0</v>
      </c>
    </row>
    <row r="93" spans="1:5" s="17" customFormat="1" ht="75">
      <c r="A93" s="29" t="s">
        <v>178</v>
      </c>
      <c r="B93" s="30" t="s">
        <v>56</v>
      </c>
      <c r="C93" s="9">
        <f>C94</f>
        <v>18</v>
      </c>
      <c r="D93" s="9">
        <v>18</v>
      </c>
      <c r="E93" s="12">
        <f>C93/D93</f>
        <v>1</v>
      </c>
    </row>
    <row r="94" spans="1:5" ht="64.5" customHeight="1">
      <c r="A94" s="13" t="s">
        <v>142</v>
      </c>
      <c r="B94" s="4" t="s">
        <v>44</v>
      </c>
      <c r="C94" s="1">
        <v>18</v>
      </c>
      <c r="D94" s="1">
        <v>18</v>
      </c>
      <c r="E94" s="11">
        <v>0</v>
      </c>
    </row>
    <row r="95" spans="1:5" s="17" customFormat="1" ht="45">
      <c r="A95" s="29" t="s">
        <v>188</v>
      </c>
      <c r="B95" s="30" t="s">
        <v>49</v>
      </c>
      <c r="C95" s="9">
        <f>C96</f>
        <v>-224607.47</v>
      </c>
      <c r="D95" s="9">
        <f>D96</f>
        <v>-224607.47</v>
      </c>
      <c r="E95" s="12">
        <f>C95/D95</f>
        <v>1</v>
      </c>
    </row>
    <row r="96" spans="1:5" ht="60">
      <c r="A96" s="13" t="s">
        <v>60</v>
      </c>
      <c r="B96" s="4" t="s">
        <v>30</v>
      </c>
      <c r="C96" s="1">
        <v>-224607.47</v>
      </c>
      <c r="D96" s="1">
        <v>-224607.47</v>
      </c>
      <c r="E96" s="11">
        <f>D96/C96</f>
        <v>1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50.8515625" style="0" customWidth="1"/>
    <col min="2" max="2" width="8.8515625" style="0" customWidth="1"/>
    <col min="3" max="4" width="15.8515625" style="0" customWidth="1"/>
    <col min="5" max="5" width="13.28125" style="0" customWidth="1"/>
  </cols>
  <sheetData>
    <row r="1" spans="1:6" ht="15">
      <c r="A1" s="40"/>
      <c r="B1" s="41"/>
      <c r="C1" s="41"/>
      <c r="D1" s="41"/>
      <c r="E1" s="41"/>
      <c r="F1" s="41"/>
    </row>
    <row r="2" spans="1:6" ht="15">
      <c r="A2" s="40"/>
      <c r="B2" s="41"/>
      <c r="C2" s="41"/>
      <c r="D2" s="41"/>
      <c r="E2" s="41"/>
      <c r="F2" s="41"/>
    </row>
    <row r="3" spans="1:6" ht="15">
      <c r="A3" s="44" t="s">
        <v>35</v>
      </c>
      <c r="B3" s="43"/>
      <c r="C3" s="43"/>
      <c r="D3" s="43"/>
      <c r="E3" s="43"/>
      <c r="F3" s="43"/>
    </row>
    <row r="4" spans="1:6" ht="15">
      <c r="A4" s="40"/>
      <c r="B4" s="41"/>
      <c r="C4" s="41"/>
      <c r="D4" s="41"/>
      <c r="E4" s="41"/>
      <c r="F4" s="41"/>
    </row>
    <row r="5" spans="1:6" ht="15">
      <c r="A5" s="40"/>
      <c r="B5" s="41"/>
      <c r="C5" s="41"/>
      <c r="D5" s="41"/>
      <c r="E5" s="41"/>
      <c r="F5" s="41"/>
    </row>
    <row r="6" spans="1:5" ht="96.75" customHeight="1">
      <c r="A6" s="3" t="s">
        <v>40</v>
      </c>
      <c r="B6" s="3" t="s">
        <v>82</v>
      </c>
      <c r="C6" s="3" t="s">
        <v>36</v>
      </c>
      <c r="D6" s="3" t="s">
        <v>37</v>
      </c>
      <c r="E6" s="3" t="s">
        <v>38</v>
      </c>
    </row>
    <row r="7" spans="1:5" ht="15">
      <c r="A7" s="4" t="s">
        <v>26</v>
      </c>
      <c r="B7" s="4" t="s">
        <v>181</v>
      </c>
      <c r="C7" s="5">
        <f>C8+C16+C21+C24+C31+C33+C38+C40</f>
        <v>275260909.62000006</v>
      </c>
      <c r="D7" s="5">
        <f>D8+D16+D21+D24+D31+D33+D38+D40</f>
        <v>127671819.18999998</v>
      </c>
      <c r="E7" s="5">
        <f>D7/C7*100</f>
        <v>46.382110473387584</v>
      </c>
    </row>
    <row r="8" spans="1:5" s="8" customFormat="1" ht="15">
      <c r="A8" s="6" t="s">
        <v>144</v>
      </c>
      <c r="B8" s="6" t="s">
        <v>155</v>
      </c>
      <c r="C8" s="7">
        <f>C9+C10+C11+C12+C13+C14+C15</f>
        <v>44593640.29</v>
      </c>
      <c r="D8" s="7">
        <f>D9+D10+D11+D12+D13+D14+D15</f>
        <v>20350510.61</v>
      </c>
      <c r="E8" s="7">
        <f aca="true" t="shared" si="0" ref="E8:E42">D8/C8*100</f>
        <v>45.635454916120736</v>
      </c>
    </row>
    <row r="9" spans="1:5" ht="45">
      <c r="A9" s="4" t="s">
        <v>90</v>
      </c>
      <c r="B9" s="4" t="s">
        <v>190</v>
      </c>
      <c r="C9" s="5">
        <v>1328691</v>
      </c>
      <c r="D9" s="5">
        <v>648437.16</v>
      </c>
      <c r="E9" s="5">
        <f t="shared" si="0"/>
        <v>48.802705820992244</v>
      </c>
    </row>
    <row r="10" spans="1:5" ht="60">
      <c r="A10" s="4" t="s">
        <v>116</v>
      </c>
      <c r="B10" s="4" t="s">
        <v>32</v>
      </c>
      <c r="C10" s="5">
        <v>467001</v>
      </c>
      <c r="D10" s="5">
        <v>195672.54</v>
      </c>
      <c r="E10" s="5">
        <f t="shared" si="0"/>
        <v>41.899811777704976</v>
      </c>
    </row>
    <row r="11" spans="1:5" ht="60">
      <c r="A11" s="4" t="s">
        <v>101</v>
      </c>
      <c r="B11" s="4" t="s">
        <v>57</v>
      </c>
      <c r="C11" s="5">
        <v>12284801.54</v>
      </c>
      <c r="D11" s="5">
        <v>5829514.57</v>
      </c>
      <c r="E11" s="5">
        <f t="shared" si="0"/>
        <v>47.45306264019631</v>
      </c>
    </row>
    <row r="12" spans="1:5" ht="15">
      <c r="A12" s="4" t="s">
        <v>15</v>
      </c>
      <c r="B12" s="4" t="s">
        <v>74</v>
      </c>
      <c r="C12" s="5">
        <v>232.14</v>
      </c>
      <c r="D12" s="5">
        <v>232.14</v>
      </c>
      <c r="E12" s="5">
        <f t="shared" si="0"/>
        <v>100</v>
      </c>
    </row>
    <row r="13" spans="1:5" ht="45">
      <c r="A13" s="4" t="s">
        <v>10</v>
      </c>
      <c r="B13" s="4" t="s">
        <v>92</v>
      </c>
      <c r="C13" s="5">
        <v>4603809</v>
      </c>
      <c r="D13" s="5">
        <v>2192971.22</v>
      </c>
      <c r="E13" s="5">
        <f t="shared" si="0"/>
        <v>47.6338444970241</v>
      </c>
    </row>
    <row r="14" spans="1:5" ht="15">
      <c r="A14" s="4" t="s">
        <v>87</v>
      </c>
      <c r="B14" s="4" t="s">
        <v>199</v>
      </c>
      <c r="C14" s="5">
        <v>100000</v>
      </c>
      <c r="D14" s="5">
        <v>0</v>
      </c>
      <c r="E14" s="5">
        <f t="shared" si="0"/>
        <v>0</v>
      </c>
    </row>
    <row r="15" spans="1:5" ht="15">
      <c r="A15" s="4" t="s">
        <v>114</v>
      </c>
      <c r="B15" s="4" t="s">
        <v>12</v>
      </c>
      <c r="C15" s="5">
        <v>25809105.61</v>
      </c>
      <c r="D15" s="5">
        <v>11483682.98</v>
      </c>
      <c r="E15" s="5">
        <f t="shared" si="0"/>
        <v>44.494695606772716</v>
      </c>
    </row>
    <row r="16" spans="1:5" s="8" customFormat="1" ht="15">
      <c r="A16" s="6" t="s">
        <v>130</v>
      </c>
      <c r="B16" s="6" t="s">
        <v>85</v>
      </c>
      <c r="C16" s="7">
        <f>C17+C18+C19+C20</f>
        <v>22914803.240000002</v>
      </c>
      <c r="D16" s="7">
        <f>D17+D18+D19+D20</f>
        <v>7578481.4399999995</v>
      </c>
      <c r="E16" s="7">
        <f t="shared" si="0"/>
        <v>33.07242641634831</v>
      </c>
    </row>
    <row r="17" spans="1:5" ht="15">
      <c r="A17" s="4" t="s">
        <v>121</v>
      </c>
      <c r="B17" s="4" t="s">
        <v>52</v>
      </c>
      <c r="C17" s="5">
        <v>354879.73</v>
      </c>
      <c r="D17" s="5">
        <v>23006</v>
      </c>
      <c r="E17" s="5">
        <f t="shared" si="0"/>
        <v>6.4827596662114235</v>
      </c>
    </row>
    <row r="18" spans="1:5" ht="15">
      <c r="A18" s="4" t="s">
        <v>164</v>
      </c>
      <c r="B18" s="4" t="s">
        <v>107</v>
      </c>
      <c r="C18" s="5">
        <v>5500000</v>
      </c>
      <c r="D18" s="5">
        <v>3310000</v>
      </c>
      <c r="E18" s="5">
        <f t="shared" si="0"/>
        <v>60.18181818181818</v>
      </c>
    </row>
    <row r="19" spans="1:5" ht="15">
      <c r="A19" s="4" t="s">
        <v>98</v>
      </c>
      <c r="B19" s="4" t="s">
        <v>170</v>
      </c>
      <c r="C19" s="5">
        <v>15307536.51</v>
      </c>
      <c r="D19" s="5">
        <v>3414470.61</v>
      </c>
      <c r="E19" s="5">
        <f t="shared" si="0"/>
        <v>22.30581392224293</v>
      </c>
    </row>
    <row r="20" spans="1:5" ht="15">
      <c r="A20" s="4" t="s">
        <v>45</v>
      </c>
      <c r="B20" s="4" t="s">
        <v>193</v>
      </c>
      <c r="C20" s="5">
        <v>1752387</v>
      </c>
      <c r="D20" s="5">
        <v>831004.83</v>
      </c>
      <c r="E20" s="5">
        <f t="shared" si="0"/>
        <v>47.421307622117716</v>
      </c>
    </row>
    <row r="21" spans="1:5" s="8" customFormat="1" ht="15">
      <c r="A21" s="6" t="s">
        <v>210</v>
      </c>
      <c r="B21" s="6" t="s">
        <v>22</v>
      </c>
      <c r="C21" s="7">
        <f>C22+C23</f>
        <v>8031967.95</v>
      </c>
      <c r="D21" s="7">
        <f>D22+D23</f>
        <v>1002368.18</v>
      </c>
      <c r="E21" s="7">
        <f t="shared" si="0"/>
        <v>12.47973331367688</v>
      </c>
    </row>
    <row r="22" spans="1:5" s="8" customFormat="1" ht="15">
      <c r="A22" s="27" t="s">
        <v>268</v>
      </c>
      <c r="B22" s="27" t="s">
        <v>269</v>
      </c>
      <c r="C22" s="32">
        <v>2299347</v>
      </c>
      <c r="D22" s="7">
        <v>0</v>
      </c>
      <c r="E22" s="7"/>
    </row>
    <row r="23" spans="1:5" ht="15">
      <c r="A23" s="4" t="s">
        <v>137</v>
      </c>
      <c r="B23" s="4" t="s">
        <v>61</v>
      </c>
      <c r="C23" s="5">
        <v>5732620.95</v>
      </c>
      <c r="D23" s="5">
        <v>1002368.18</v>
      </c>
      <c r="E23" s="5">
        <f t="shared" si="0"/>
        <v>17.48533853437493</v>
      </c>
    </row>
    <row r="24" spans="1:5" s="8" customFormat="1" ht="15">
      <c r="A24" s="6" t="s">
        <v>11</v>
      </c>
      <c r="B24" s="6" t="s">
        <v>66</v>
      </c>
      <c r="C24" s="7">
        <f>C25+C26+C27+C28+C29+C30</f>
        <v>151620605.41</v>
      </c>
      <c r="D24" s="7">
        <f>D25+D26+D27+D28+D29+D30</f>
        <v>77313201.05</v>
      </c>
      <c r="E24" s="7">
        <f t="shared" si="0"/>
        <v>50.99122302073388</v>
      </c>
    </row>
    <row r="25" spans="1:5" ht="15">
      <c r="A25" s="4" t="s">
        <v>20</v>
      </c>
      <c r="B25" s="4" t="s">
        <v>78</v>
      </c>
      <c r="C25" s="5">
        <v>44682077.43</v>
      </c>
      <c r="D25" s="5">
        <v>21579644.98</v>
      </c>
      <c r="E25" s="5">
        <f t="shared" si="0"/>
        <v>48.29597507816682</v>
      </c>
    </row>
    <row r="26" spans="1:5" ht="15">
      <c r="A26" s="4" t="s">
        <v>129</v>
      </c>
      <c r="B26" s="4" t="s">
        <v>105</v>
      </c>
      <c r="C26" s="5">
        <v>74006733.66</v>
      </c>
      <c r="D26" s="5">
        <v>38703965.9</v>
      </c>
      <c r="E26" s="5">
        <f t="shared" si="0"/>
        <v>52.29789775321372</v>
      </c>
    </row>
    <row r="27" spans="1:5" ht="15">
      <c r="A27" s="4" t="s">
        <v>54</v>
      </c>
      <c r="B27" s="4" t="s">
        <v>163</v>
      </c>
      <c r="C27" s="5">
        <v>25521627.6</v>
      </c>
      <c r="D27" s="5">
        <v>13838045.57</v>
      </c>
      <c r="E27" s="5">
        <f t="shared" si="0"/>
        <v>54.22085842989105</v>
      </c>
    </row>
    <row r="28" spans="1:5" ht="30">
      <c r="A28" s="4" t="s">
        <v>99</v>
      </c>
      <c r="B28" s="4" t="s">
        <v>207</v>
      </c>
      <c r="C28" s="5">
        <v>146859</v>
      </c>
      <c r="D28" s="5">
        <v>29774.5</v>
      </c>
      <c r="E28" s="5">
        <f t="shared" si="0"/>
        <v>20.274208594638395</v>
      </c>
    </row>
    <row r="29" spans="1:5" ht="15">
      <c r="A29" s="4" t="s">
        <v>58</v>
      </c>
      <c r="B29" s="4" t="s">
        <v>69</v>
      </c>
      <c r="C29" s="5">
        <v>1137819.72</v>
      </c>
      <c r="D29" s="5">
        <v>344747.62</v>
      </c>
      <c r="E29" s="5">
        <f t="shared" si="0"/>
        <v>30.2989668697252</v>
      </c>
    </row>
    <row r="30" spans="1:5" ht="15">
      <c r="A30" s="4" t="s">
        <v>47</v>
      </c>
      <c r="B30" s="4" t="s">
        <v>106</v>
      </c>
      <c r="C30" s="5">
        <v>6125488</v>
      </c>
      <c r="D30" s="5">
        <v>2817022.48</v>
      </c>
      <c r="E30" s="5">
        <f t="shared" si="0"/>
        <v>45.98853968859297</v>
      </c>
    </row>
    <row r="31" spans="1:5" s="8" customFormat="1" ht="15">
      <c r="A31" s="6" t="s">
        <v>133</v>
      </c>
      <c r="B31" s="6" t="s">
        <v>171</v>
      </c>
      <c r="C31" s="7">
        <f>C32</f>
        <v>41898364.09</v>
      </c>
      <c r="D31" s="7">
        <f>D32</f>
        <v>18677095.69</v>
      </c>
      <c r="E31" s="7">
        <f t="shared" si="0"/>
        <v>44.577147809113896</v>
      </c>
    </row>
    <row r="32" spans="1:5" ht="15">
      <c r="A32" s="4" t="s">
        <v>143</v>
      </c>
      <c r="B32" s="4" t="s">
        <v>19</v>
      </c>
      <c r="C32" s="5">
        <v>41898364.09</v>
      </c>
      <c r="D32" s="5">
        <v>18677095.69</v>
      </c>
      <c r="E32" s="5">
        <f t="shared" si="0"/>
        <v>44.577147809113896</v>
      </c>
    </row>
    <row r="33" spans="1:5" s="8" customFormat="1" ht="15">
      <c r="A33" s="6" t="s">
        <v>17</v>
      </c>
      <c r="B33" s="6" t="s">
        <v>127</v>
      </c>
      <c r="C33" s="7">
        <f>C34+C35+C36+C37</f>
        <v>5533238.41</v>
      </c>
      <c r="D33" s="7">
        <f>D34+D35+D36+D37</f>
        <v>2548049.4899999998</v>
      </c>
      <c r="E33" s="7">
        <f t="shared" si="0"/>
        <v>46.04987714599487</v>
      </c>
    </row>
    <row r="34" spans="1:5" ht="15">
      <c r="A34" s="4" t="s">
        <v>134</v>
      </c>
      <c r="B34" s="4" t="s">
        <v>194</v>
      </c>
      <c r="C34" s="5">
        <v>1589991</v>
      </c>
      <c r="D34" s="5">
        <v>736432.32</v>
      </c>
      <c r="E34" s="5">
        <f t="shared" si="0"/>
        <v>46.31676028354877</v>
      </c>
    </row>
    <row r="35" spans="1:5" ht="15">
      <c r="A35" s="4" t="s">
        <v>88</v>
      </c>
      <c r="B35" s="4" t="s">
        <v>7</v>
      </c>
      <c r="C35" s="5">
        <v>2276970.7</v>
      </c>
      <c r="D35" s="5">
        <v>764599.5</v>
      </c>
      <c r="E35" s="5">
        <f t="shared" si="0"/>
        <v>33.579681108764376</v>
      </c>
    </row>
    <row r="36" spans="1:5" ht="15">
      <c r="A36" s="4" t="s">
        <v>122</v>
      </c>
      <c r="B36" s="4" t="s">
        <v>28</v>
      </c>
      <c r="C36" s="5">
        <v>1366276.71</v>
      </c>
      <c r="D36" s="5">
        <v>880017.67</v>
      </c>
      <c r="E36" s="5">
        <f t="shared" si="0"/>
        <v>64.40991517743137</v>
      </c>
    </row>
    <row r="37" spans="1:5" ht="15">
      <c r="A37" s="4" t="s">
        <v>159</v>
      </c>
      <c r="B37" s="4" t="s">
        <v>115</v>
      </c>
      <c r="C37" s="5">
        <v>300000</v>
      </c>
      <c r="D37" s="5">
        <v>167000</v>
      </c>
      <c r="E37" s="5">
        <f t="shared" si="0"/>
        <v>55.666666666666664</v>
      </c>
    </row>
    <row r="38" spans="1:5" s="8" customFormat="1" ht="15">
      <c r="A38" s="6" t="s">
        <v>46</v>
      </c>
      <c r="B38" s="6" t="s">
        <v>64</v>
      </c>
      <c r="C38" s="7">
        <f>C39</f>
        <v>663700</v>
      </c>
      <c r="D38" s="7">
        <f>D39</f>
        <v>199787.1</v>
      </c>
      <c r="E38" s="7">
        <f t="shared" si="0"/>
        <v>30.102018984480942</v>
      </c>
    </row>
    <row r="39" spans="1:5" ht="15">
      <c r="A39" s="4" t="s">
        <v>191</v>
      </c>
      <c r="B39" s="4" t="s">
        <v>77</v>
      </c>
      <c r="C39" s="5">
        <v>663700</v>
      </c>
      <c r="D39" s="5">
        <v>199787.1</v>
      </c>
      <c r="E39" s="5">
        <f t="shared" si="0"/>
        <v>30.102018984480942</v>
      </c>
    </row>
    <row r="40" spans="1:5" ht="30">
      <c r="A40" s="6" t="s">
        <v>216</v>
      </c>
      <c r="B40" s="6" t="s">
        <v>108</v>
      </c>
      <c r="C40" s="7">
        <f>C41</f>
        <v>4590.23</v>
      </c>
      <c r="D40" s="7">
        <f>D41</f>
        <v>2325.63</v>
      </c>
      <c r="E40" s="5">
        <f t="shared" si="0"/>
        <v>50.664781503323375</v>
      </c>
    </row>
    <row r="41" spans="1:5" ht="30">
      <c r="A41" s="4" t="s">
        <v>80</v>
      </c>
      <c r="B41" s="4" t="s">
        <v>123</v>
      </c>
      <c r="C41" s="5">
        <v>4590.23</v>
      </c>
      <c r="D41" s="5">
        <v>2325.63</v>
      </c>
      <c r="E41" s="5">
        <f t="shared" si="0"/>
        <v>50.664781503323375</v>
      </c>
    </row>
    <row r="42" spans="1:5" ht="30">
      <c r="A42" s="4" t="s">
        <v>147</v>
      </c>
      <c r="B42" s="4" t="s">
        <v>76</v>
      </c>
      <c r="C42" s="5">
        <v>344683.76</v>
      </c>
      <c r="D42" s="5">
        <v>6800624.68</v>
      </c>
      <c r="E42" s="5">
        <f t="shared" si="0"/>
        <v>1973.004089313636</v>
      </c>
    </row>
  </sheetData>
  <sheetProtection/>
  <mergeCells count="5"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0.8515625" style="0" customWidth="1"/>
    <col min="2" max="2" width="15.00390625" style="0" customWidth="1"/>
    <col min="3" max="3" width="14.7109375" style="0" customWidth="1"/>
  </cols>
  <sheetData>
    <row r="1" spans="1:4" ht="15">
      <c r="A1" s="40"/>
      <c r="B1" s="41"/>
      <c r="C1" s="41"/>
      <c r="D1" s="41"/>
    </row>
    <row r="2" spans="1:4" ht="15">
      <c r="A2" s="40"/>
      <c r="B2" s="41"/>
      <c r="C2" s="41"/>
      <c r="D2" s="41"/>
    </row>
    <row r="3" spans="1:4" ht="15">
      <c r="A3" s="44" t="s">
        <v>39</v>
      </c>
      <c r="B3" s="43"/>
      <c r="C3" s="43"/>
      <c r="D3" s="43"/>
    </row>
    <row r="4" spans="1:4" ht="15">
      <c r="A4" s="40"/>
      <c r="B4" s="41"/>
      <c r="C4" s="41"/>
      <c r="D4" s="41"/>
    </row>
    <row r="5" spans="1:4" ht="15">
      <c r="A5" s="40"/>
      <c r="B5" s="41"/>
      <c r="C5" s="41"/>
      <c r="D5" s="41"/>
    </row>
    <row r="6" spans="1:3" ht="96.75" customHeight="1">
      <c r="A6" s="3" t="s">
        <v>40</v>
      </c>
      <c r="B6" s="3" t="s">
        <v>36</v>
      </c>
      <c r="C6" s="3" t="s">
        <v>37</v>
      </c>
    </row>
    <row r="7" spans="1:3" s="18" customFormat="1" ht="15">
      <c r="A7" s="19" t="s">
        <v>68</v>
      </c>
      <c r="B7" s="2">
        <v>-344683.76</v>
      </c>
      <c r="C7" s="2">
        <v>-6800624.68</v>
      </c>
    </row>
    <row r="8" spans="1:3" ht="30">
      <c r="A8" s="4" t="s">
        <v>224</v>
      </c>
      <c r="B8" s="10">
        <v>-1172445.34</v>
      </c>
      <c r="C8" s="10">
        <v>0</v>
      </c>
    </row>
    <row r="9" spans="1:3" s="18" customFormat="1" ht="30">
      <c r="A9" s="19" t="s">
        <v>157</v>
      </c>
      <c r="B9" s="2">
        <v>-1172445.34</v>
      </c>
      <c r="C9" s="2">
        <v>0</v>
      </c>
    </row>
    <row r="10" spans="1:3" ht="60">
      <c r="A10" s="4" t="s">
        <v>6</v>
      </c>
      <c r="B10" s="10">
        <v>-1172445.34</v>
      </c>
      <c r="C10" s="10">
        <v>0</v>
      </c>
    </row>
    <row r="11" spans="1:3" s="18" customFormat="1" ht="15">
      <c r="A11" s="19" t="s">
        <v>16</v>
      </c>
      <c r="B11" s="2">
        <f>B12</f>
        <v>827761.58</v>
      </c>
      <c r="C11" s="2">
        <v>-6800624.68</v>
      </c>
    </row>
    <row r="12" spans="1:3" ht="30">
      <c r="A12" s="4" t="s">
        <v>215</v>
      </c>
      <c r="B12" s="10">
        <v>827761.58</v>
      </c>
      <c r="C12" s="10">
        <v>-6800624.68</v>
      </c>
    </row>
    <row r="13" spans="1:3" ht="30">
      <c r="A13" s="4" t="s">
        <v>197</v>
      </c>
      <c r="B13" s="10">
        <v>-275605593.38</v>
      </c>
      <c r="C13" s="10">
        <v>-134568153.21</v>
      </c>
    </row>
    <row r="14" spans="1:3" ht="30">
      <c r="A14" s="4" t="s">
        <v>158</v>
      </c>
      <c r="B14" s="10">
        <v>276433354.96</v>
      </c>
      <c r="C14" s="10">
        <v>127767528.53</v>
      </c>
    </row>
    <row r="17" ht="15">
      <c r="B17" s="33"/>
    </row>
  </sheetData>
  <sheetProtection/>
  <mergeCells count="5">
    <mergeCell ref="A5:D5"/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РФО</cp:lastModifiedBy>
  <cp:lastPrinted>2021-07-19T08:12:53Z</cp:lastPrinted>
  <dcterms:created xsi:type="dcterms:W3CDTF">2021-04-12T05:04:07Z</dcterms:created>
  <dcterms:modified xsi:type="dcterms:W3CDTF">2021-07-19T08:21:52Z</dcterms:modified>
  <cp:category/>
  <cp:version/>
  <cp:contentType/>
  <cp:contentStatus/>
</cp:coreProperties>
</file>