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80" windowHeight="1170"/>
  </bookViews>
  <sheets>
    <sheet name="Доходы" sheetId="1" r:id="rId1"/>
    <sheet name="расходы" sheetId="4" r:id="rId2"/>
    <sheet name="источники" sheetId="3" r:id="rId3"/>
  </sheets>
  <definedNames>
    <definedName name="_xlnm._FilterDatabase" localSheetId="1" hidden="1">расходы!$A$2:$D$39</definedName>
  </definedNames>
  <calcPr calcId="125725"/>
</workbook>
</file>

<file path=xl/calcChain.xml><?xml version="1.0" encoding="utf-8"?>
<calcChain xmlns="http://schemas.openxmlformats.org/spreadsheetml/2006/main">
  <c r="D71" i="1"/>
  <c r="C71"/>
  <c r="D74"/>
  <c r="C74"/>
  <c r="D75"/>
  <c r="C75"/>
  <c r="D93"/>
  <c r="C93"/>
  <c r="D91"/>
  <c r="C91"/>
  <c r="D87"/>
  <c r="C87"/>
  <c r="D79"/>
  <c r="C79"/>
  <c r="D76"/>
  <c r="C76"/>
  <c r="D49"/>
  <c r="D51"/>
  <c r="C51"/>
  <c r="C49"/>
  <c r="D29"/>
  <c r="D8" s="1"/>
  <c r="D7" s="1"/>
  <c r="C29"/>
  <c r="C8" s="1"/>
  <c r="C7" s="1"/>
  <c r="D20"/>
  <c r="C20"/>
  <c r="D55"/>
  <c r="C55"/>
  <c r="D45"/>
  <c r="C45"/>
  <c r="D41"/>
  <c r="C41"/>
  <c r="D34"/>
  <c r="D33" s="1"/>
  <c r="C34"/>
  <c r="C33" s="1"/>
  <c r="C32" s="1"/>
  <c r="E34"/>
  <c r="D21"/>
  <c r="C21"/>
  <c r="D15"/>
  <c r="C15"/>
  <c r="D9"/>
  <c r="C9"/>
  <c r="D3" i="4"/>
  <c r="C3"/>
  <c r="E39"/>
  <c r="D38"/>
  <c r="E38" s="1"/>
  <c r="C38"/>
  <c r="E37"/>
  <c r="D36"/>
  <c r="E36" s="1"/>
  <c r="C36"/>
  <c r="E35"/>
  <c r="E34"/>
  <c r="E33"/>
  <c r="E32"/>
  <c r="D31"/>
  <c r="C31"/>
  <c r="E31" s="1"/>
  <c r="E30"/>
  <c r="D29"/>
  <c r="C29"/>
  <c r="E29" s="1"/>
  <c r="E28"/>
  <c r="E27"/>
  <c r="E26"/>
  <c r="E25"/>
  <c r="E24"/>
  <c r="E23"/>
  <c r="D22"/>
  <c r="E22" s="1"/>
  <c r="C22"/>
  <c r="E21"/>
  <c r="D20"/>
  <c r="C20"/>
  <c r="E19"/>
  <c r="D17"/>
  <c r="C17"/>
  <c r="E16"/>
  <c r="E15"/>
  <c r="E14"/>
  <c r="E13"/>
  <c r="D12"/>
  <c r="E12" s="1"/>
  <c r="C12"/>
  <c r="E11"/>
  <c r="E10"/>
  <c r="E9"/>
  <c r="E7"/>
  <c r="E6"/>
  <c r="E5"/>
  <c r="D4"/>
  <c r="C4"/>
  <c r="E99" i="1"/>
  <c r="E97"/>
  <c r="E96"/>
  <c r="E95"/>
  <c r="E94"/>
  <c r="E92"/>
  <c r="E90"/>
  <c r="E89"/>
  <c r="E88"/>
  <c r="E86"/>
  <c r="E85"/>
  <c r="E84"/>
  <c r="E83"/>
  <c r="E82"/>
  <c r="E81"/>
  <c r="E80"/>
  <c r="E78"/>
  <c r="E77"/>
  <c r="E69"/>
  <c r="E66"/>
  <c r="E65"/>
  <c r="E62"/>
  <c r="E61"/>
  <c r="E60"/>
  <c r="E59"/>
  <c r="E58"/>
  <c r="E57"/>
  <c r="E56"/>
  <c r="E53"/>
  <c r="E52"/>
  <c r="E48"/>
  <c r="E47"/>
  <c r="E46"/>
  <c r="E42"/>
  <c r="E40"/>
  <c r="E39"/>
  <c r="E38"/>
  <c r="E37"/>
  <c r="E36"/>
  <c r="E35"/>
  <c r="E30"/>
  <c r="E28"/>
  <c r="E27"/>
  <c r="E23"/>
  <c r="E22"/>
  <c r="E19"/>
  <c r="E18"/>
  <c r="E17"/>
  <c r="E16"/>
  <c r="E13"/>
  <c r="E12"/>
  <c r="E11"/>
  <c r="E10"/>
  <c r="E98"/>
  <c r="E93"/>
  <c r="E91"/>
  <c r="E87"/>
  <c r="E79"/>
  <c r="E74"/>
  <c r="E51"/>
  <c r="E49"/>
  <c r="E45"/>
  <c r="E41"/>
  <c r="E29"/>
  <c r="E20"/>
  <c r="E15"/>
  <c r="E7" l="1"/>
  <c r="E75"/>
  <c r="E76"/>
  <c r="E8"/>
  <c r="E33"/>
  <c r="D32"/>
  <c r="E32" s="1"/>
  <c r="E21"/>
  <c r="E9"/>
  <c r="E3" i="4"/>
  <c r="E17"/>
  <c r="E4"/>
  <c r="E20"/>
</calcChain>
</file>

<file path=xl/sharedStrings.xml><?xml version="1.0" encoding="utf-8"?>
<sst xmlns="http://schemas.openxmlformats.org/spreadsheetml/2006/main" count="312" uniqueCount="307">
  <si>
    <t>1-Наименование показателя</t>
  </si>
  <si>
    <t>Доходы бюджета - Всего</t>
  </si>
  <si>
    <t>00085000000000000000</t>
  </si>
  <si>
    <t>НАЛОГОВЫЕ И НЕНАЛОГОВЫЕ ДОХОДЫ</t>
  </si>
  <si>
    <t>00010000000000000000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</si>
  <si>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</si>
  <si>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</si>
  <si>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</si>
  <si>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</si>
  <si>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</si>
  <si>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</si>
  <si>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</si>
  <si>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</si>
  <si>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</si>
  <si>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</si>
  <si>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</si>
  <si>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00010102130010000110</t>
  </si>
  <si>
    <t>НАЛОГИ НА ТОВАРЫ (РАБОТЫ, УСЛУГИ), РЕАЛИЗУЕМЫЕ НА ТЕРРИТОРИИ РОССИЙСКОЙ ФЕДЕРАЦИИ</t>
  </si>
  <si>
    <t>00010300000000000000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</si>
  <si>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</si>
  <si>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</si>
  <si>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</si>
  <si>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</si>
  <si>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</si>
  <si>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</si>
  <si>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</si>
  <si>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</si>
  <si>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</si>
  <si>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</si>
  <si>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</si>
  <si>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</si>
  <si>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</si>
  <si>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</si>
  <si>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</si>
  <si>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</si>
  <si>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</si>
  <si>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</si>
  <si>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</si>
  <si>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00010501050010000110</t>
  </si>
  <si>
    <t>Единый налог на вмененный доход для отдельных видов деятельности</t>
  </si>
  <si>
    <t>00010502010020000110</t>
  </si>
  <si>
    <t>Единый сельскохозяйственный налог</t>
  </si>
  <si>
    <t>00010503010010000110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</si>
  <si>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</si>
  <si>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</si>
  <si>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</si>
  <si>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</si>
  <si>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</si>
  <si>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</si>
  <si>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</si>
  <si>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</si>
  <si>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</si>
  <si>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</si>
  <si>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</si>
  <si>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</si>
  <si>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</si>
  <si>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</si>
  <si>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</si>
  <si>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</si>
  <si>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</si>
  <si>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</si>
  <si>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</si>
  <si>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</si>
  <si>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</si>
  <si>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</si>
  <si>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</si>
  <si>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ПЛАТЕЖИ ПРИ ПОЛЬЗОВАНИИ ПРИРОДНЫМИ РЕСУРСАМИ</t>
  </si>
  <si>
    <t>00011200000000000000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</si>
  <si>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</si>
  <si>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</si>
  <si>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</si>
  <si>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</si>
  <si>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</si>
  <si>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</si>
  <si>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</si>
  <si>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</si>
  <si>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Прочие доходы от оказания платных услуг (работ) получателями средств бюджетов муниципальных районов</t>
  </si>
  <si>
    <t>00011301995050000130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</si>
  <si>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</si>
  <si>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</si>
  <si>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</si>
  <si>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</si>
  <si>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</si>
  <si>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</si>
  <si>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</si>
  <si>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</si>
  <si>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</si>
  <si>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</si>
  <si>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</si>
  <si>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</si>
  <si>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</si>
  <si>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</si>
  <si>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</si>
  <si>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00011406025050000430</t>
  </si>
  <si>
    <t>ШТРАФЫ, САНКЦИИ, ВОЗМЕЩЕНИЕ УЩЕРБА</t>
  </si>
  <si>
    <t>00011600000000000000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</si>
  <si>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</si>
  <si>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</si>
  <si>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</si>
  <si>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</si>
  <si>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</si>
  <si>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</si>
  <si>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</si>
  <si>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</si>
  <si>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</si>
  <si>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</si>
  <si>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</si>
  <si>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</si>
  <si>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</si>
  <si>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</si>
  <si>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</si>
  <si>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</si>
  <si>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</si>
  <si>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</si>
  <si>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</si>
  <si>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</si>
  <si>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</si>
  <si>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</si>
  <si>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</si>
  <si>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00011607010050000140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</si>
  <si>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</si>
  <si>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</si>
  <si>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ПРОЧИЕ НЕНАЛОГОВЫЕ ДОХОДЫ</t>
  </si>
  <si>
    <t>00011700000000000000</t>
  </si>
  <si>
    <t>Прочие неналоговые доходы бюджетов муниципальных районов</t>
  </si>
  <si>
    <t>00011705050050000180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</si>
  <si>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</si>
  <si>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</si>
  <si>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</si>
  <si>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</si>
  <si>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</si>
  <si>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</si>
  <si>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</si>
  <si>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</si>
  <si>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</si>
  <si>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</si>
  <si>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</si>
  <si>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</si>
  <si>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</si>
  <si>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00020220041050000150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</si>
  <si>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</si>
  <si>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00020220077050000150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</si>
  <si>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</si>
  <si>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</si>
  <si>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</si>
  <si>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</si>
  <si>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муниципальных районов на поддержку отрасли культуры</t>
  </si>
  <si>
    <t>00020225519050000150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</si>
  <si>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</si>
  <si>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00020225599050000150</t>
  </si>
  <si>
    <t>Прочие субсидии бюджетам муниципальных районов</t>
  </si>
  <si>
    <t>00020229999050000150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</si>
  <si>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</si>
  <si>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</si>
  <si>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</si>
  <si>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</si>
  <si>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</si>
  <si>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</si>
  <si>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</si>
  <si>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</si>
  <si>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Прочие субвенции</t>
  </si>
  <si>
    <t>00020239999000000150</t>
  </si>
  <si>
    <t>Прочие субвенции бюджетам муниципальных районов</t>
  </si>
  <si>
    <t>00020239999050000150</t>
  </si>
  <si>
    <t>Иные межбюджетные трансферты</t>
  </si>
  <si>
    <t>00020240000000000150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</si>
  <si>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</si>
  <si>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</si>
  <si>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</si>
  <si>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00020245179050000150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</si>
  <si>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</si>
  <si>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00020245303050000150</t>
  </si>
  <si>
    <t>Прочие межбюджетные трансферты, передаваемые бюджетам муниципальных районов</t>
  </si>
  <si>
    <t>00020249999050000150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</si>
  <si>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</si>
  <si>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</si>
  <si>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</si>
  <si>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</si>
  <si>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</si>
  <si>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</si>
  <si>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</si>
  <si>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</si>
  <si>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</si>
  <si>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</si>
  <si>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</si>
  <si>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</si>
  <si>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</si>
  <si>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</si>
  <si>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</si>
  <si>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</si>
  <si>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</si>
  <si>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</si>
  <si>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</si>
  <si>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</si>
  <si>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</si>
  <si>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</si>
  <si>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</si>
  <si>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</si>
  <si>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</si>
  <si>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</si>
  <si>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</si>
  <si>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</si>
  <si>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</si>
  <si>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</si>
  <si>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</si>
  <si>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</si>
  <si>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</si>
  <si>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ОХРАНА ОКРУЖАЮЩЕЙ СРЕДЫ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</si>
  <si>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</si>
  <si>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</si>
  <si>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</si>
  <si>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</si>
  <si>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</si>
  <si>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</si>
  <si>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</si>
  <si>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</si>
  <si>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0703</t>
  </si>
  <si>
    <t>Профессиональная подготовка, переподготовка и повышение квалификации</t>
  </si>
  <si>
    <t>0705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</si>
  <si>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</si>
  <si>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</si>
  <si>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</si>
  <si>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</si>
  <si>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</si>
  <si>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</si>
  <si>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</si>
  <si>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</si>
  <si>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</si>
  <si>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</si>
  <si>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</si>
  <si>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</si>
  <si>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</si>
  <si>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</si>
  <si>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</si>
  <si>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</si>
  <si>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</si>
  <si>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</si>
  <si>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1300</t>
  </si>
  <si>
    <t>Результат исполнения бюджета (дефицит / профицит)</t>
  </si>
  <si>
    <t>ИТОГО</t>
  </si>
  <si>
    <t>00090000000000000000</t>
  </si>
  <si>
    <t>ИСТОЧНИКИ ВНУТРЕННЕГО ФИНАНСИРОВАНИЯ ДЕФИЦИТОВ БЮДЖЕТОВ</t>
  </si>
  <si>
    <t>00001000000000000000</t>
  </si>
  <si>
    <t>Бюджетные кредиты из других бюджетов бюджетной системы Российской Федерации</t>
  </si>
  <si>
    <t>00001030000000000000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</si>
  <si>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</si>
  <si>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00001030100000000000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</si>
  <si>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</si>
  <si>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00001030100000000800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</si>
  <si>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</si>
  <si>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00001030100050000810</t>
  </si>
  <si>
    <t>Изменение остатков средств</t>
  </si>
  <si>
    <t>Изменение остатков средств на счетах по учету средств бюджетов</t>
  </si>
  <si>
    <t>00001050000000000000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</si>
  <si>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</si>
  <si>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</si>
  <si>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</si>
  <si>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</si>
  <si>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</si>
  <si>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</si>
  <si>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</si>
  <si>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</si>
  <si>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</si>
  <si>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</si>
  <si>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</si>
  <si>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</si>
  <si>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</si>
  <si>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</si>
  <si>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муниципальных районов</t>
  </si>
  <si>
    <t>00001050201050000610</t>
  </si>
  <si>
    <t>Доходы</t>
  </si>
  <si>
    <t>Код дохода по КД</t>
  </si>
  <si>
    <t>% исполнения</t>
  </si>
  <si>
    <t>Раздел, подраздел</t>
  </si>
  <si>
    <t>Наименование показателя</t>
  </si>
  <si>
    <t xml:space="preserve"> Источники финансирования </t>
  </si>
  <si>
    <t>Код источника финансирования по КИВФ, КИВнФ</t>
  </si>
  <si>
    <t>Наименование раздела, подраздела</t>
  </si>
  <si>
    <t>Утверждено решением о бюджете на 2024 год      (уточненный)</t>
  </si>
  <si>
    <t xml:space="preserve">Исполнено за        9 месяцев          2024 года </t>
  </si>
  <si>
    <t>Процент исполнения бюджета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</si>
  <si>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</si>
  <si>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-</t>
  </si>
  <si>
    <t>Жилищное хозяйство</t>
  </si>
  <si>
    <t>0501</t>
  </si>
  <si>
    <t>Дополнительное образование</t>
  </si>
  <si>
    <t>Молодежная политика и оздоровление детей</t>
  </si>
  <si>
    <t>Физическая культура</t>
  </si>
  <si>
    <t>1101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</si>
  <si>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</si>
  <si>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</si>
  <si>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1301</t>
  </si>
  <si>
    <t>РАСХОДЫ БЮДЖЕТА - ВСЕГО</t>
  </si>
  <si>
    <t>Расходы</t>
  </si>
  <si>
    <t>Утверждено - бюджеты муниципальных районов</t>
  </si>
  <si>
    <t>Исполнено - бюджеты муниципальных районов</t>
  </si>
  <si>
    <t>Утверждено на 01.10.2024</t>
  </si>
  <si>
    <t>Исполнено на 01.10.2024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</si>
  <si>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</si>
  <si>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</si>
  <si>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территорих</t>
  </si>
  <si>
    <t>00010807150010000110</t>
  </si>
  <si>
    <t>Госпошлина за выдочу разрешения на установку рекламной конструкции</t>
  </si>
  <si>
    <t>Невыясненные поступления, зачисляемые в бюджеты муниципальных районов</t>
  </si>
  <si>
    <t>00011701050050000180</t>
  </si>
  <si>
    <t>Приложение к распоряжению администрации</t>
  </si>
  <si>
    <t xml:space="preserve">    Пучежского муниципального района от  14.10.2024  № 163-р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</si>
</sst>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2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7" fillId="0" borderId="0"/>
    <xf numFmtId="4" fontId="11" fillId="0" borderId="1">
      <alignment horizontal="right"/>
    </xf>
    <xf numFmtId="4" fontId="14" fillId="0" borderId="1">
      <alignment horizontal="right" shrinkToFit="1"/>
    </xf>
  </cellStyleXfs>
  <cellXfs count="86">
    <xf numFmtId="0" fontId="0" fillId="0" borderId="0" xfId="0"/>
    <xf numFmtId="4" fontId="2" fillId="2" borderId="1" xfId="0" applyNumberFormat="1" applyFont="1" applyFill="1" applyBorder="1" applyAlignment="1">
      <alignment horizontal="right"/>
    </xf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NumberFormat="1" applyFont="1" applyFill="1" applyBorder="1" applyAlignment="1">
      <alignment horizontal="left" wrapText="1"/>
    </xf>
    <xf numFmtId="49" fontId="0" fillId="3" borderId="1" xfId="0" applyNumberFormat="1" applyFont="1" applyFill="1" applyBorder="1" applyAlignment="1">
      <alignment horizontal="left" wrapText="1"/>
    </xf>
    <xf numFmtId="0" fontId="0" fillId="3" borderId="0" xfId="0" applyNumberFormat="1" applyFill="1"/>
    <xf numFmtId="0" fontId="0" fillId="3" borderId="0" xfId="0" applyFill="1"/>
    <xf numFmtId="0" fontId="0" fillId="4" borderId="1" xfId="0" applyNumberFormat="1" applyFont="1" applyFill="1" applyBorder="1" applyAlignment="1">
      <alignment horizontal="left" wrapText="1"/>
    </xf>
    <xf numFmtId="49" fontId="0" fillId="4" borderId="1" xfId="0" applyNumberFormat="1" applyFont="1" applyFill="1" applyBorder="1" applyAlignment="1">
      <alignment horizontal="left" wrapText="1"/>
    </xf>
    <xf numFmtId="4" fontId="2" fillId="4" borderId="1" xfId="0" applyNumberFormat="1" applyFont="1" applyFill="1" applyBorder="1" applyAlignment="1">
      <alignment horizontal="right"/>
    </xf>
    <xf numFmtId="0" fontId="4" fillId="4" borderId="1" xfId="0" applyNumberFormat="1" applyFont="1" applyFill="1" applyBorder="1" applyAlignment="1">
      <alignment horizontal="left" wrapText="1"/>
    </xf>
    <xf numFmtId="49" fontId="4" fillId="4" borderId="1" xfId="0" applyNumberFormat="1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/>
    </xf>
    <xf numFmtId="0" fontId="0" fillId="3" borderId="1" xfId="0" applyNumberFormat="1" applyFill="1" applyBorder="1" applyAlignment="1">
      <alignment horizontal="left" wrapText="1"/>
    </xf>
    <xf numFmtId="0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 wrapText="1"/>
    </xf>
    <xf numFmtId="0" fontId="0" fillId="0" borderId="0" xfId="0"/>
    <xf numFmtId="0" fontId="8" fillId="0" borderId="0" xfId="2" applyFont="1" applyBorder="1"/>
    <xf numFmtId="0" fontId="8" fillId="6" borderId="4" xfId="2" applyFont="1" applyFill="1" applyBorder="1" applyAlignment="1">
      <alignment horizontal="center" vertical="center" wrapText="1"/>
    </xf>
    <xf numFmtId="4" fontId="9" fillId="0" borderId="4" xfId="2" applyNumberFormat="1" applyFont="1" applyBorder="1" applyAlignment="1">
      <alignment horizontal="center" vertical="center" wrapText="1"/>
    </xf>
    <xf numFmtId="0" fontId="9" fillId="7" borderId="4" xfId="2" applyFont="1" applyFill="1" applyBorder="1" applyAlignment="1">
      <alignment horizontal="left" vertical="center" wrapText="1"/>
    </xf>
    <xf numFmtId="0" fontId="9" fillId="7" borderId="4" xfId="2" applyFont="1" applyFill="1" applyBorder="1" applyAlignment="1">
      <alignment horizontal="center" vertical="center" wrapText="1"/>
    </xf>
    <xf numFmtId="4" fontId="9" fillId="7" borderId="4" xfId="2" applyNumberFormat="1" applyFont="1" applyFill="1" applyBorder="1" applyAlignment="1">
      <alignment horizontal="center" vertical="center" wrapText="1"/>
    </xf>
    <xf numFmtId="165" fontId="8" fillId="7" borderId="4" xfId="2" applyNumberFormat="1" applyFont="1" applyFill="1" applyBorder="1" applyAlignment="1">
      <alignment horizontal="center" vertical="center"/>
    </xf>
    <xf numFmtId="166" fontId="8" fillId="0" borderId="0" xfId="2" applyNumberFormat="1" applyFont="1" applyBorder="1"/>
    <xf numFmtId="0" fontId="9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4" fontId="10" fillId="0" borderId="1" xfId="3" applyNumberFormat="1" applyFont="1" applyAlignment="1" applyProtection="1">
      <alignment horizontal="center" vertical="center"/>
    </xf>
    <xf numFmtId="49" fontId="9" fillId="0" borderId="4" xfId="2" applyNumberFormat="1" applyFont="1" applyFill="1" applyBorder="1" applyAlignment="1">
      <alignment horizontal="center" vertical="center" wrapText="1"/>
    </xf>
    <xf numFmtId="4" fontId="8" fillId="0" borderId="4" xfId="2" applyNumberFormat="1" applyFont="1" applyBorder="1" applyAlignment="1">
      <alignment horizontal="center" vertical="center"/>
    </xf>
    <xf numFmtId="4" fontId="10" fillId="0" borderId="5" xfId="2" applyNumberFormat="1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165" fontId="8" fillId="0" borderId="6" xfId="2" applyNumberFormat="1" applyFont="1" applyBorder="1" applyAlignment="1">
      <alignment horizontal="center" vertical="center"/>
    </xf>
    <xf numFmtId="0" fontId="8" fillId="0" borderId="0" xfId="2" applyFont="1" applyFill="1" applyBorder="1"/>
    <xf numFmtId="0" fontId="9" fillId="0" borderId="6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center" vertical="center" wrapText="1"/>
    </xf>
    <xf numFmtId="2" fontId="9" fillId="7" borderId="4" xfId="2" applyNumberFormat="1" applyFont="1" applyFill="1" applyBorder="1" applyAlignment="1">
      <alignment horizontal="center" vertical="center" wrapText="1"/>
    </xf>
    <xf numFmtId="2" fontId="8" fillId="7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0" fontId="12" fillId="7" borderId="4" xfId="2" applyFont="1" applyFill="1" applyBorder="1" applyAlignment="1">
      <alignment horizontal="left" vertical="center" wrapText="1"/>
    </xf>
    <xf numFmtId="0" fontId="12" fillId="7" borderId="4" xfId="2" applyFont="1" applyFill="1" applyBorder="1" applyAlignment="1">
      <alignment horizontal="center" vertical="center" wrapText="1"/>
    </xf>
    <xf numFmtId="4" fontId="12" fillId="7" borderId="4" xfId="2" applyNumberFormat="1" applyFont="1" applyFill="1" applyBorder="1" applyAlignment="1">
      <alignment horizontal="center" vertical="center" wrapText="1"/>
    </xf>
    <xf numFmtId="165" fontId="13" fillId="7" borderId="4" xfId="2" applyNumberFormat="1" applyFont="1" applyFill="1" applyBorder="1" applyAlignment="1">
      <alignment horizontal="center" vertical="center"/>
    </xf>
    <xf numFmtId="0" fontId="13" fillId="0" borderId="0" xfId="2" applyFont="1" applyBorder="1"/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 vertical="center"/>
    </xf>
    <xf numFmtId="4" fontId="10" fillId="0" borderId="7" xfId="2" applyNumberFormat="1" applyFont="1" applyFill="1" applyBorder="1" applyAlignment="1">
      <alignment horizontal="center" vertical="center"/>
    </xf>
    <xf numFmtId="4" fontId="10" fillId="0" borderId="8" xfId="2" applyNumberFormat="1" applyFont="1" applyFill="1" applyBorder="1" applyAlignment="1">
      <alignment horizontal="center" vertical="center"/>
    </xf>
    <xf numFmtId="0" fontId="18" fillId="0" borderId="0" xfId="0" applyFont="1"/>
    <xf numFmtId="4" fontId="10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49" fontId="8" fillId="0" borderId="1" xfId="0" applyNumberFormat="1" applyFont="1" applyFill="1" applyBorder="1" applyAlignment="1">
      <alignment horizontal="center" wrapText="1"/>
    </xf>
    <xf numFmtId="49" fontId="8" fillId="8" borderId="1" xfId="0" applyNumberFormat="1" applyFont="1" applyFill="1" applyBorder="1" applyAlignment="1">
      <alignment horizontal="justify" vertical="center" wrapText="1"/>
    </xf>
    <xf numFmtId="49" fontId="8" fillId="8" borderId="1" xfId="0" applyNumberFormat="1" applyFont="1" applyFill="1" applyBorder="1" applyAlignment="1">
      <alignment horizontal="center" wrapText="1"/>
    </xf>
    <xf numFmtId="4" fontId="10" fillId="8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8" borderId="1" xfId="0" applyNumberFormat="1" applyFont="1" applyFill="1" applyBorder="1" applyAlignment="1">
      <alignment horizontal="justify" vertical="center" wrapText="1"/>
    </xf>
    <xf numFmtId="49" fontId="13" fillId="8" borderId="1" xfId="0" applyNumberFormat="1" applyFont="1" applyFill="1" applyBorder="1" applyAlignment="1">
      <alignment horizontal="center" wrapText="1"/>
    </xf>
    <xf numFmtId="4" fontId="19" fillId="8" borderId="1" xfId="0" applyNumberFormat="1" applyFont="1" applyFill="1" applyBorder="1" applyAlignment="1">
      <alignment horizontal="right"/>
    </xf>
    <xf numFmtId="0" fontId="17" fillId="0" borderId="0" xfId="0" applyFont="1"/>
    <xf numFmtId="4" fontId="10" fillId="2" borderId="1" xfId="0" applyNumberFormat="1" applyFont="1" applyFill="1" applyBorder="1" applyAlignment="1">
      <alignment horizontal="right"/>
    </xf>
    <xf numFmtId="0" fontId="0" fillId="0" borderId="0" xfId="0"/>
    <xf numFmtId="49" fontId="0" fillId="3" borderId="1" xfId="0" applyNumberFormat="1" applyFill="1" applyBorder="1" applyAlignment="1">
      <alignment horizontal="left" wrapText="1"/>
    </xf>
    <xf numFmtId="0" fontId="0" fillId="0" borderId="0" xfId="0"/>
    <xf numFmtId="4" fontId="20" fillId="0" borderId="1" xfId="0" applyNumberFormat="1" applyFont="1" applyFill="1" applyBorder="1" applyAlignment="1">
      <alignment horizontal="right"/>
    </xf>
    <xf numFmtId="164" fontId="20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" borderId="0" xfId="0" applyNumberFormat="1" applyFill="1" applyAlignment="1">
      <alignment horizontal="right"/>
    </xf>
    <xf numFmtId="0" fontId="15" fillId="6" borderId="3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5">
    <cellStyle name="xl45" xfId="4"/>
    <cellStyle name="xl46" xfId="3"/>
    <cellStyle name="Обычный" xfId="0" builtinId="0"/>
    <cellStyle name="Обычный 2" xfId="2"/>
    <cellStyle name="Процентный" xfId="1" builtinId="5"/>
  </cellStyles>
  <dxfs count="0"/>
  <tableStyles count="0"/>
  <colors>
    <mruColors>
      <color rgb="FFCCFFCC"/>
      <color rgb="FF99FF99"/>
      <color rgb="FF99CC00"/>
      <color rgb="FF00CC99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E99"/>
  <sheetViews>
    <sheetView tabSelected="1" workbookViewId="0">
      <selection activeCell="I10" sqref="I10"/>
    </sheetView>
  </sheetViews>
  <sheetFormatPr defaultRowHeight="15"/>
  <cols>
    <col min="1" max="1" width="50.7109375" style="7" customWidth="1"/>
    <col min="2" max="2" width="22" style="8" customWidth="1"/>
    <col min="3" max="4" width="15.7109375" customWidth="1"/>
    <col min="5" max="5" width="15.7109375" style="21" customWidth="1"/>
  </cols>
  <sheetData>
    <row r="1" spans="1:5" s="74" customFormat="1">
      <c r="A1" s="80" t="s">
        <v>305</v>
      </c>
      <c r="B1" s="80"/>
      <c r="C1" s="80"/>
      <c r="D1" s="80"/>
      <c r="E1" s="80"/>
    </row>
    <row r="2" spans="1:5" ht="12" customHeight="1">
      <c r="A2" s="77" t="s">
        <v>306</v>
      </c>
      <c r="B2" s="77"/>
      <c r="C2" s="77"/>
      <c r="D2" s="77"/>
      <c r="E2" s="77"/>
    </row>
    <row r="3" spans="1:5" s="2" customFormat="1" ht="12.75" customHeight="1">
      <c r="A3" s="22"/>
      <c r="B3" s="22"/>
      <c r="C3" s="22"/>
      <c r="D3" s="22"/>
      <c r="E3" s="22"/>
    </row>
    <row r="4" spans="1:5" ht="20.25">
      <c r="A4" s="78" t="s">
        <v>270</v>
      </c>
      <c r="B4" s="79"/>
      <c r="C4" s="79"/>
      <c r="D4" s="79"/>
      <c r="E4" s="79"/>
    </row>
    <row r="5" spans="1:5" s="2" customFormat="1">
      <c r="A5" s="3"/>
      <c r="B5" s="4"/>
      <c r="C5" s="4"/>
      <c r="D5" s="4"/>
      <c r="E5" s="4"/>
    </row>
    <row r="6" spans="1:5" ht="30">
      <c r="A6" s="16" t="s">
        <v>0</v>
      </c>
      <c r="B6" s="17" t="s">
        <v>271</v>
      </c>
      <c r="C6" s="17" t="s">
        <v>296</v>
      </c>
      <c r="D6" s="17" t="s">
        <v>297</v>
      </c>
      <c r="E6" s="17" t="s">
        <v>272</v>
      </c>
    </row>
    <row r="7" spans="1:5">
      <c r="A7" s="12" t="s">
        <v>1</v>
      </c>
      <c r="B7" s="13" t="s">
        <v>2</v>
      </c>
      <c r="C7" s="14">
        <f>C8+C74</f>
        <v>327245200.44999999</v>
      </c>
      <c r="D7" s="14">
        <f>D8+D74</f>
        <v>254083586.61999997</v>
      </c>
      <c r="E7" s="18">
        <f>D7/C7</f>
        <v>0.77643182014772305</v>
      </c>
    </row>
    <row r="8" spans="1:5">
      <c r="A8" s="12" t="s">
        <v>3</v>
      </c>
      <c r="B8" s="13" t="s">
        <v>4</v>
      </c>
      <c r="C8" s="14">
        <f>C9+C15+C20+C29+C32+C41+C45+C49+C55+C71</f>
        <v>64617800</v>
      </c>
      <c r="D8" s="14">
        <f>D9+D15+D20+D29+D32+D41+D45+D49+D55+D71</f>
        <v>56339562.669999994</v>
      </c>
      <c r="E8" s="18">
        <f t="shared" ref="E8:E9" si="0">D8/C8</f>
        <v>0.87188921117710594</v>
      </c>
    </row>
    <row r="9" spans="1:5">
      <c r="A9" s="12" t="s">
        <v>5</v>
      </c>
      <c r="B9" s="13" t="s">
        <v>6</v>
      </c>
      <c r="C9" s="14">
        <f>C10+C11+C12+C13+C14</f>
        <v>34700000</v>
      </c>
      <c r="D9" s="14">
        <f>D10+D11+D12+D13+D14</f>
        <v>30473893.559999999</v>
      </c>
      <c r="E9" s="18">
        <f t="shared" si="0"/>
        <v>0.87821018904899129</v>
      </c>
    </row>
    <row r="10" spans="1:5" ht="135">
      <c r="A10" s="5" t="s">
        <v>7</v>
      </c>
      <c r="B10" s="6" t="s">
        <v>8</v>
      </c>
      <c r="C10" s="1">
        <v>34000000</v>
      </c>
      <c r="D10" s="1">
        <v>28734985.66</v>
      </c>
      <c r="E10" s="19">
        <f>D10/C10</f>
        <v>0.84514663705882354</v>
      </c>
    </row>
    <row r="11" spans="1:5" ht="135">
      <c r="A11" s="5" t="s">
        <v>9</v>
      </c>
      <c r="B11" s="6" t="s">
        <v>10</v>
      </c>
      <c r="C11" s="1">
        <v>100000</v>
      </c>
      <c r="D11" s="1">
        <v>115979.25</v>
      </c>
      <c r="E11" s="19">
        <f t="shared" ref="E11:E13" si="1">D11/C11</f>
        <v>1.1597925</v>
      </c>
    </row>
    <row r="12" spans="1:5" ht="105">
      <c r="A12" s="5" t="s">
        <v>11</v>
      </c>
      <c r="B12" s="6" t="s">
        <v>12</v>
      </c>
      <c r="C12" s="1">
        <v>300000</v>
      </c>
      <c r="D12" s="1">
        <v>689637.75</v>
      </c>
      <c r="E12" s="19">
        <f t="shared" si="1"/>
        <v>2.2987924999999998</v>
      </c>
    </row>
    <row r="13" spans="1:5" ht="105">
      <c r="A13" s="5" t="s">
        <v>13</v>
      </c>
      <c r="B13" s="6" t="s">
        <v>14</v>
      </c>
      <c r="C13" s="1">
        <v>300000</v>
      </c>
      <c r="D13" s="1">
        <v>356230</v>
      </c>
      <c r="E13" s="19">
        <f t="shared" si="1"/>
        <v>1.1874333333333333</v>
      </c>
    </row>
    <row r="14" spans="1:5" ht="90">
      <c r="A14" s="5" t="s">
        <v>15</v>
      </c>
      <c r="B14" s="6" t="s">
        <v>16</v>
      </c>
      <c r="C14" s="1">
        <v>0</v>
      </c>
      <c r="D14" s="1">
        <v>577060.9</v>
      </c>
      <c r="E14" s="19">
        <v>0</v>
      </c>
    </row>
    <row r="15" spans="1:5" ht="45">
      <c r="A15" s="12" t="s">
        <v>17</v>
      </c>
      <c r="B15" s="13" t="s">
        <v>18</v>
      </c>
      <c r="C15" s="14">
        <f>C16+C17+C18+C19</f>
        <v>13752410</v>
      </c>
      <c r="D15" s="14">
        <f>D16+D17+D18+D19</f>
        <v>10173019.779999997</v>
      </c>
      <c r="E15" s="18">
        <f>D15/C15</f>
        <v>0.73972633014867917</v>
      </c>
    </row>
    <row r="16" spans="1:5" ht="135">
      <c r="A16" s="5" t="s">
        <v>19</v>
      </c>
      <c r="B16" s="6" t="s">
        <v>20</v>
      </c>
      <c r="C16" s="1">
        <v>7197700</v>
      </c>
      <c r="D16" s="1">
        <v>5278805.8099999996</v>
      </c>
      <c r="E16" s="19">
        <f t="shared" ref="E16:E19" si="2">D16/C16</f>
        <v>0.73340175472720448</v>
      </c>
    </row>
    <row r="17" spans="1:5" ht="150">
      <c r="A17" s="5" t="s">
        <v>21</v>
      </c>
      <c r="B17" s="6" t="s">
        <v>22</v>
      </c>
      <c r="C17" s="1">
        <v>39600</v>
      </c>
      <c r="D17" s="1">
        <v>30166.76</v>
      </c>
      <c r="E17" s="19">
        <f t="shared" si="2"/>
        <v>0.76178686868686862</v>
      </c>
    </row>
    <row r="18" spans="1:5" ht="135">
      <c r="A18" s="5" t="s">
        <v>23</v>
      </c>
      <c r="B18" s="6" t="s">
        <v>24</v>
      </c>
      <c r="C18" s="1">
        <v>7374390</v>
      </c>
      <c r="D18" s="1">
        <v>5545420.1699999999</v>
      </c>
      <c r="E18" s="19">
        <f t="shared" si="2"/>
        <v>0.75198357694670337</v>
      </c>
    </row>
    <row r="19" spans="1:5" ht="135">
      <c r="A19" s="5" t="s">
        <v>25</v>
      </c>
      <c r="B19" s="6" t="s">
        <v>26</v>
      </c>
      <c r="C19" s="1">
        <v>-859280</v>
      </c>
      <c r="D19" s="1">
        <v>-681372.96</v>
      </c>
      <c r="E19" s="19">
        <f t="shared" si="2"/>
        <v>0.79295801135834643</v>
      </c>
    </row>
    <row r="20" spans="1:5">
      <c r="A20" s="12" t="s">
        <v>27</v>
      </c>
      <c r="B20" s="13" t="s">
        <v>28</v>
      </c>
      <c r="C20" s="14">
        <f>C21</f>
        <v>3370000</v>
      </c>
      <c r="D20" s="14">
        <f>D21</f>
        <v>4758967.0500000007</v>
      </c>
      <c r="E20" s="18">
        <f t="shared" ref="E20:E28" si="3">D20/C20</f>
        <v>1.4121563946587539</v>
      </c>
    </row>
    <row r="21" spans="1:5" ht="30">
      <c r="A21" s="12" t="s">
        <v>29</v>
      </c>
      <c r="B21" s="13" t="s">
        <v>30</v>
      </c>
      <c r="C21" s="14">
        <f>C22+C23+C24+C25+C26+C27+C28</f>
        <v>3370000</v>
      </c>
      <c r="D21" s="14">
        <f>D22+D23+D24+D25+D26+D27+D28</f>
        <v>4758967.0500000007</v>
      </c>
      <c r="E21" s="18">
        <f t="shared" si="3"/>
        <v>1.4121563946587539</v>
      </c>
    </row>
    <row r="22" spans="1:5" ht="45">
      <c r="A22" s="5" t="s">
        <v>31</v>
      </c>
      <c r="B22" s="6" t="s">
        <v>32</v>
      </c>
      <c r="C22" s="1">
        <v>1100000</v>
      </c>
      <c r="D22" s="1">
        <v>1773647.43</v>
      </c>
      <c r="E22" s="19">
        <f t="shared" si="3"/>
        <v>1.6124067545454546</v>
      </c>
    </row>
    <row r="23" spans="1:5" ht="75">
      <c r="A23" s="5" t="s">
        <v>33</v>
      </c>
      <c r="B23" s="6" t="s">
        <v>34</v>
      </c>
      <c r="C23" s="1">
        <v>1000000</v>
      </c>
      <c r="D23" s="1">
        <v>1612557.14</v>
      </c>
      <c r="E23" s="19">
        <f t="shared" si="3"/>
        <v>1.6125571399999998</v>
      </c>
    </row>
    <row r="24" spans="1:5" ht="75">
      <c r="A24" s="5" t="s">
        <v>35</v>
      </c>
      <c r="B24" s="6" t="s">
        <v>36</v>
      </c>
      <c r="C24" s="1">
        <v>0</v>
      </c>
      <c r="D24" s="1">
        <v>-2.2599999999999998</v>
      </c>
      <c r="E24" s="19">
        <v>0</v>
      </c>
    </row>
    <row r="25" spans="1:5" ht="45">
      <c r="A25" s="5" t="s">
        <v>37</v>
      </c>
      <c r="B25" s="6" t="s">
        <v>38</v>
      </c>
      <c r="C25" s="1">
        <v>0</v>
      </c>
      <c r="D25" s="1">
        <v>14.08</v>
      </c>
      <c r="E25" s="19">
        <v>0</v>
      </c>
    </row>
    <row r="26" spans="1:5" ht="30">
      <c r="A26" s="5" t="s">
        <v>39</v>
      </c>
      <c r="B26" s="6" t="s">
        <v>40</v>
      </c>
      <c r="C26" s="1">
        <v>0</v>
      </c>
      <c r="D26" s="1">
        <v>8734.0400000000009</v>
      </c>
      <c r="E26" s="19">
        <v>0</v>
      </c>
    </row>
    <row r="27" spans="1:5">
      <c r="A27" s="9" t="s">
        <v>41</v>
      </c>
      <c r="B27" s="10" t="s">
        <v>42</v>
      </c>
      <c r="C27" s="11">
        <v>220000</v>
      </c>
      <c r="D27" s="11">
        <v>246031</v>
      </c>
      <c r="E27" s="20">
        <f t="shared" si="3"/>
        <v>1.1183227272727272</v>
      </c>
    </row>
    <row r="28" spans="1:5" ht="45">
      <c r="A28" s="5" t="s">
        <v>43</v>
      </c>
      <c r="B28" s="73" t="s">
        <v>301</v>
      </c>
      <c r="C28" s="1">
        <v>1050000</v>
      </c>
      <c r="D28" s="1">
        <v>1117985.6200000001</v>
      </c>
      <c r="E28" s="19">
        <f t="shared" si="3"/>
        <v>1.0647482095238097</v>
      </c>
    </row>
    <row r="29" spans="1:5">
      <c r="A29" s="12" t="s">
        <v>44</v>
      </c>
      <c r="B29" s="13" t="s">
        <v>45</v>
      </c>
      <c r="C29" s="14">
        <f>C30+C31</f>
        <v>1300000</v>
      </c>
      <c r="D29" s="14">
        <f>D30+D31</f>
        <v>1594440.8</v>
      </c>
      <c r="E29" s="18">
        <f>D29/C29</f>
        <v>1.226492923076923</v>
      </c>
    </row>
    <row r="30" spans="1:5" ht="60">
      <c r="A30" s="5" t="s">
        <v>46</v>
      </c>
      <c r="B30" s="6" t="s">
        <v>47</v>
      </c>
      <c r="C30" s="1">
        <v>1300000</v>
      </c>
      <c r="D30" s="1">
        <v>1574440.8</v>
      </c>
      <c r="E30" s="19">
        <f>D30/C30</f>
        <v>1.2111083076923077</v>
      </c>
    </row>
    <row r="31" spans="1:5" s="23" customFormat="1" ht="30">
      <c r="A31" s="15" t="s">
        <v>302</v>
      </c>
      <c r="B31" s="6" t="s">
        <v>47</v>
      </c>
      <c r="C31" s="1">
        <v>0</v>
      </c>
      <c r="D31" s="1">
        <v>20000</v>
      </c>
      <c r="E31" s="19">
        <v>0</v>
      </c>
    </row>
    <row r="32" spans="1:5" ht="45">
      <c r="A32" s="12" t="s">
        <v>48</v>
      </c>
      <c r="B32" s="13" t="s">
        <v>49</v>
      </c>
      <c r="C32" s="14">
        <f>C33</f>
        <v>1417300</v>
      </c>
      <c r="D32" s="14">
        <f>D33</f>
        <v>670612.98</v>
      </c>
      <c r="E32" s="18">
        <f t="shared" ref="E32:E39" si="4">D32/C32</f>
        <v>0.47316233683764902</v>
      </c>
    </row>
    <row r="33" spans="1:5" ht="105">
      <c r="A33" s="12" t="s">
        <v>50</v>
      </c>
      <c r="B33" s="13" t="s">
        <v>51</v>
      </c>
      <c r="C33" s="14">
        <f>C34</f>
        <v>1417300</v>
      </c>
      <c r="D33" s="14">
        <f>D34</f>
        <v>670612.98</v>
      </c>
      <c r="E33" s="18">
        <f t="shared" si="4"/>
        <v>0.47316233683764902</v>
      </c>
    </row>
    <row r="34" spans="1:5" ht="75">
      <c r="A34" s="12" t="s">
        <v>52</v>
      </c>
      <c r="B34" s="13" t="s">
        <v>53</v>
      </c>
      <c r="C34" s="14">
        <f>C35+C36+C37+C38+C39+C40</f>
        <v>1417300</v>
      </c>
      <c r="D34" s="14">
        <f>D35+D36+D37+D38+D39+D40</f>
        <v>670612.98</v>
      </c>
      <c r="E34" s="18">
        <f t="shared" si="4"/>
        <v>0.47316233683764902</v>
      </c>
    </row>
    <row r="35" spans="1:5" ht="105">
      <c r="A35" s="5" t="s">
        <v>54</v>
      </c>
      <c r="B35" s="6" t="s">
        <v>55</v>
      </c>
      <c r="C35" s="1">
        <v>155000</v>
      </c>
      <c r="D35" s="1">
        <v>91684.04</v>
      </c>
      <c r="E35" s="19">
        <f t="shared" si="4"/>
        <v>0.59150993548387087</v>
      </c>
    </row>
    <row r="36" spans="1:5" ht="90">
      <c r="A36" s="5" t="s">
        <v>56</v>
      </c>
      <c r="B36" s="6" t="s">
        <v>57</v>
      </c>
      <c r="C36" s="1">
        <v>400000</v>
      </c>
      <c r="D36" s="1">
        <v>162732.04</v>
      </c>
      <c r="E36" s="19">
        <f t="shared" si="4"/>
        <v>0.40683010000000003</v>
      </c>
    </row>
    <row r="37" spans="1:5" ht="90">
      <c r="A37" s="5" t="s">
        <v>58</v>
      </c>
      <c r="B37" s="6" t="s">
        <v>59</v>
      </c>
      <c r="C37" s="1">
        <v>350000</v>
      </c>
      <c r="D37" s="1">
        <v>85611.7</v>
      </c>
      <c r="E37" s="19">
        <f t="shared" si="4"/>
        <v>0.24460485714285712</v>
      </c>
    </row>
    <row r="38" spans="1:5" ht="90">
      <c r="A38" s="5" t="s">
        <v>60</v>
      </c>
      <c r="B38" s="6" t="s">
        <v>61</v>
      </c>
      <c r="C38" s="1">
        <v>356000</v>
      </c>
      <c r="D38" s="1">
        <v>195021.2</v>
      </c>
      <c r="E38" s="19">
        <f t="shared" si="4"/>
        <v>0.54781235955056184</v>
      </c>
    </row>
    <row r="39" spans="1:5" ht="45">
      <c r="A39" s="5" t="s">
        <v>62</v>
      </c>
      <c r="B39" s="6" t="s">
        <v>63</v>
      </c>
      <c r="C39" s="1">
        <v>151100</v>
      </c>
      <c r="D39" s="1">
        <v>135564</v>
      </c>
      <c r="E39" s="19">
        <f t="shared" si="4"/>
        <v>0.89718067504963606</v>
      </c>
    </row>
    <row r="40" spans="1:5" ht="90">
      <c r="A40" s="5" t="s">
        <v>64</v>
      </c>
      <c r="B40" s="6" t="s">
        <v>65</v>
      </c>
      <c r="C40" s="1">
        <v>5200</v>
      </c>
      <c r="D40" s="1">
        <v>0</v>
      </c>
      <c r="E40" s="19">
        <f>D40/C40</f>
        <v>0</v>
      </c>
    </row>
    <row r="41" spans="1:5" ht="30">
      <c r="A41" s="12" t="s">
        <v>66</v>
      </c>
      <c r="B41" s="13" t="s">
        <v>67</v>
      </c>
      <c r="C41" s="14">
        <f>C42+C43+C44</f>
        <v>8300</v>
      </c>
      <c r="D41" s="14">
        <f>D42+D43+D44</f>
        <v>120828.89</v>
      </c>
      <c r="E41" s="18">
        <f>D41/C41</f>
        <v>14.557697590361446</v>
      </c>
    </row>
    <row r="42" spans="1:5" ht="30">
      <c r="A42" s="5" t="s">
        <v>68</v>
      </c>
      <c r="B42" s="6" t="s">
        <v>69</v>
      </c>
      <c r="C42" s="1">
        <v>8300</v>
      </c>
      <c r="D42" s="1">
        <v>10351.84</v>
      </c>
      <c r="E42" s="19">
        <f t="shared" ref="E42" si="5">D42/C42</f>
        <v>1.2472096385542168</v>
      </c>
    </row>
    <row r="43" spans="1:5" ht="30">
      <c r="A43" s="5" t="s">
        <v>70</v>
      </c>
      <c r="B43" s="6" t="s">
        <v>71</v>
      </c>
      <c r="C43" s="1">
        <v>0</v>
      </c>
      <c r="D43" s="1">
        <v>108170.7</v>
      </c>
      <c r="E43" s="19">
        <v>0</v>
      </c>
    </row>
    <row r="44" spans="1:5">
      <c r="A44" s="5" t="s">
        <v>72</v>
      </c>
      <c r="B44" s="6" t="s">
        <v>73</v>
      </c>
      <c r="C44" s="1">
        <v>0</v>
      </c>
      <c r="D44" s="1">
        <v>2306.35</v>
      </c>
      <c r="E44" s="19">
        <v>0</v>
      </c>
    </row>
    <row r="45" spans="1:5" ht="30">
      <c r="A45" s="12" t="s">
        <v>74</v>
      </c>
      <c r="B45" s="13" t="s">
        <v>75</v>
      </c>
      <c r="C45" s="14">
        <f>C46+C47+C48</f>
        <v>9751620</v>
      </c>
      <c r="D45" s="14">
        <f>D46+D47+D48</f>
        <v>5332796.1399999997</v>
      </c>
      <c r="E45" s="18">
        <f t="shared" ref="E45" si="6">D45/C45</f>
        <v>0.54686258693427348</v>
      </c>
    </row>
    <row r="46" spans="1:5" ht="45">
      <c r="A46" s="5" t="s">
        <v>76</v>
      </c>
      <c r="B46" s="6" t="s">
        <v>77</v>
      </c>
      <c r="C46" s="1">
        <v>71000</v>
      </c>
      <c r="D46" s="1">
        <v>93476</v>
      </c>
      <c r="E46" s="19">
        <f>D46/C46</f>
        <v>1.3165633802816901</v>
      </c>
    </row>
    <row r="47" spans="1:5" ht="45">
      <c r="A47" s="5" t="s">
        <v>78</v>
      </c>
      <c r="B47" s="6" t="s">
        <v>79</v>
      </c>
      <c r="C47" s="1">
        <v>5520</v>
      </c>
      <c r="D47" s="1">
        <v>3918.64</v>
      </c>
      <c r="E47" s="19">
        <f>D47/C47</f>
        <v>0.7098985507246377</v>
      </c>
    </row>
    <row r="48" spans="1:5" ht="30">
      <c r="A48" s="15" t="s">
        <v>80</v>
      </c>
      <c r="B48" s="6" t="s">
        <v>81</v>
      </c>
      <c r="C48" s="1">
        <v>9675100</v>
      </c>
      <c r="D48" s="1">
        <v>5235401.5</v>
      </c>
      <c r="E48" s="19">
        <f>D48/C48</f>
        <v>0.54112117704209772</v>
      </c>
    </row>
    <row r="49" spans="1:5" ht="30">
      <c r="A49" s="12" t="s">
        <v>82</v>
      </c>
      <c r="B49" s="13" t="s">
        <v>83</v>
      </c>
      <c r="C49" s="14">
        <f>C50+C51</f>
        <v>175000</v>
      </c>
      <c r="D49" s="14">
        <f>D50+D51</f>
        <v>3543588.8000000003</v>
      </c>
      <c r="E49" s="18">
        <f>D49/C49</f>
        <v>20.249078857142859</v>
      </c>
    </row>
    <row r="50" spans="1:5" ht="120">
      <c r="A50" s="5" t="s">
        <v>84</v>
      </c>
      <c r="B50" s="6" t="s">
        <v>85</v>
      </c>
      <c r="C50" s="1">
        <v>0</v>
      </c>
      <c r="D50" s="1">
        <v>1543920.1</v>
      </c>
      <c r="E50" s="19">
        <v>0</v>
      </c>
    </row>
    <row r="51" spans="1:5" ht="45">
      <c r="A51" s="9" t="s">
        <v>86</v>
      </c>
      <c r="B51" s="10" t="s">
        <v>87</v>
      </c>
      <c r="C51" s="11">
        <f>C52+C53+C54</f>
        <v>175000</v>
      </c>
      <c r="D51" s="11">
        <f>D52+D53+D54</f>
        <v>1999668.7000000002</v>
      </c>
      <c r="E51" s="20">
        <f>D51/C51</f>
        <v>11.426678285714287</v>
      </c>
    </row>
    <row r="52" spans="1:5" ht="75">
      <c r="A52" s="5" t="s">
        <v>88</v>
      </c>
      <c r="B52" s="6" t="s">
        <v>89</v>
      </c>
      <c r="C52" s="1">
        <v>150000</v>
      </c>
      <c r="D52" s="1">
        <v>1494597.29</v>
      </c>
      <c r="E52" s="19">
        <f t="shared" ref="E52:E53" si="7">D52/C52</f>
        <v>9.9639819333333328</v>
      </c>
    </row>
    <row r="53" spans="1:5" ht="60">
      <c r="A53" s="5" t="s">
        <v>90</v>
      </c>
      <c r="B53" s="6" t="s">
        <v>91</v>
      </c>
      <c r="C53" s="1">
        <v>25000</v>
      </c>
      <c r="D53" s="1">
        <v>72851.009999999995</v>
      </c>
      <c r="E53" s="19">
        <f t="shared" si="7"/>
        <v>2.9140403999999998</v>
      </c>
    </row>
    <row r="54" spans="1:5" ht="75">
      <c r="A54" s="5" t="s">
        <v>92</v>
      </c>
      <c r="B54" s="6" t="s">
        <v>93</v>
      </c>
      <c r="C54" s="1">
        <v>0</v>
      </c>
      <c r="D54" s="1">
        <v>432220.4</v>
      </c>
      <c r="E54" s="19">
        <v>0</v>
      </c>
    </row>
    <row r="55" spans="1:5">
      <c r="A55" s="12" t="s">
        <v>94</v>
      </c>
      <c r="B55" s="13" t="s">
        <v>95</v>
      </c>
      <c r="C55" s="14">
        <f>C56+C57+C58+C59+C60+C61+C62+C63+C64+C65+C66+C67+C68+C69+C70</f>
        <v>143170</v>
      </c>
      <c r="D55" s="14">
        <f>D56+D57+D58+D59+D60+D61+D62+D63+D64+D65+D66+D67+D68+D69+D70</f>
        <v>-332854.37</v>
      </c>
      <c r="E55" s="18">
        <v>0</v>
      </c>
    </row>
    <row r="56" spans="1:5" ht="105">
      <c r="A56" s="5" t="s">
        <v>96</v>
      </c>
      <c r="B56" s="6" t="s">
        <v>97</v>
      </c>
      <c r="C56" s="1">
        <v>17900</v>
      </c>
      <c r="D56" s="1">
        <v>9328.8799999999992</v>
      </c>
      <c r="E56" s="19">
        <f t="shared" ref="E56:E66" si="8">D56/C56</f>
        <v>0.52116648044692737</v>
      </c>
    </row>
    <row r="57" spans="1:5" ht="135">
      <c r="A57" s="5" t="s">
        <v>98</v>
      </c>
      <c r="B57" s="6" t="s">
        <v>99</v>
      </c>
      <c r="C57" s="1">
        <v>4500</v>
      </c>
      <c r="D57" s="1">
        <v>0</v>
      </c>
      <c r="E57" s="19">
        <f t="shared" si="8"/>
        <v>0</v>
      </c>
    </row>
    <row r="58" spans="1:5" ht="105">
      <c r="A58" s="5" t="s">
        <v>100</v>
      </c>
      <c r="B58" s="6" t="s">
        <v>101</v>
      </c>
      <c r="C58" s="1">
        <v>14350</v>
      </c>
      <c r="D58" s="1">
        <v>2800</v>
      </c>
      <c r="E58" s="19">
        <f t="shared" si="8"/>
        <v>0.1951219512195122</v>
      </c>
    </row>
    <row r="59" spans="1:5" ht="120">
      <c r="A59" s="5" t="s">
        <v>102</v>
      </c>
      <c r="B59" s="6" t="s">
        <v>103</v>
      </c>
      <c r="C59" s="1">
        <v>17900</v>
      </c>
      <c r="D59" s="1">
        <v>1000</v>
      </c>
      <c r="E59" s="19">
        <f t="shared" si="8"/>
        <v>5.5865921787709494E-2</v>
      </c>
    </row>
    <row r="60" spans="1:5" ht="90">
      <c r="A60" s="5" t="s">
        <v>104</v>
      </c>
      <c r="B60" s="6" t="s">
        <v>105</v>
      </c>
      <c r="C60" s="1">
        <v>1000</v>
      </c>
      <c r="D60" s="1">
        <v>2417.04</v>
      </c>
      <c r="E60" s="19">
        <f t="shared" si="8"/>
        <v>2.4170400000000001</v>
      </c>
    </row>
    <row r="61" spans="1:5" ht="105">
      <c r="A61" s="5" t="s">
        <v>106</v>
      </c>
      <c r="B61" s="6" t="s">
        <v>107</v>
      </c>
      <c r="C61" s="1">
        <v>4500</v>
      </c>
      <c r="D61" s="1">
        <v>4500</v>
      </c>
      <c r="E61" s="19">
        <f t="shared" si="8"/>
        <v>1</v>
      </c>
    </row>
    <row r="62" spans="1:5" ht="120">
      <c r="A62" s="5" t="s">
        <v>108</v>
      </c>
      <c r="B62" s="6" t="s">
        <v>109</v>
      </c>
      <c r="C62" s="1">
        <v>3000</v>
      </c>
      <c r="D62" s="1">
        <v>1500</v>
      </c>
      <c r="E62" s="19">
        <f t="shared" si="8"/>
        <v>0.5</v>
      </c>
    </row>
    <row r="63" spans="1:5" ht="180">
      <c r="A63" s="5" t="s">
        <v>110</v>
      </c>
      <c r="B63" s="6" t="s">
        <v>111</v>
      </c>
      <c r="C63" s="1">
        <v>0</v>
      </c>
      <c r="D63" s="1">
        <v>150</v>
      </c>
      <c r="E63" s="19">
        <v>0</v>
      </c>
    </row>
    <row r="64" spans="1:5" s="23" customFormat="1" ht="180">
      <c r="A64" s="15" t="s">
        <v>298</v>
      </c>
      <c r="B64" s="6" t="s">
        <v>111</v>
      </c>
      <c r="C64" s="1">
        <v>0</v>
      </c>
      <c r="D64" s="1">
        <v>525.5</v>
      </c>
      <c r="E64" s="19">
        <v>0</v>
      </c>
    </row>
    <row r="65" spans="1:5" ht="105">
      <c r="A65" s="5" t="s">
        <v>112</v>
      </c>
      <c r="B65" s="6" t="s">
        <v>113</v>
      </c>
      <c r="C65" s="1">
        <v>13700</v>
      </c>
      <c r="D65" s="1">
        <v>2300</v>
      </c>
      <c r="E65" s="19">
        <f t="shared" si="8"/>
        <v>0.16788321167883211</v>
      </c>
    </row>
    <row r="66" spans="1:5" ht="120">
      <c r="A66" s="5" t="s">
        <v>114</v>
      </c>
      <c r="B66" s="6" t="s">
        <v>115</v>
      </c>
      <c r="C66" s="1">
        <v>45920</v>
      </c>
      <c r="D66" s="1">
        <v>17467.05</v>
      </c>
      <c r="E66" s="19">
        <f t="shared" si="8"/>
        <v>0.38038000871080135</v>
      </c>
    </row>
    <row r="67" spans="1:5" ht="60">
      <c r="A67" s="5" t="s">
        <v>116</v>
      </c>
      <c r="B67" s="6" t="s">
        <v>117</v>
      </c>
      <c r="C67" s="1">
        <v>0</v>
      </c>
      <c r="D67" s="1">
        <v>2100</v>
      </c>
      <c r="E67" s="19">
        <v>0</v>
      </c>
    </row>
    <row r="68" spans="1:5" ht="90">
      <c r="A68" s="5" t="s">
        <v>118</v>
      </c>
      <c r="B68" s="6" t="s">
        <v>119</v>
      </c>
      <c r="C68" s="1">
        <v>0</v>
      </c>
      <c r="D68" s="1">
        <v>22.4</v>
      </c>
      <c r="E68" s="19">
        <v>0</v>
      </c>
    </row>
    <row r="69" spans="1:5" ht="75">
      <c r="A69" s="5" t="s">
        <v>120</v>
      </c>
      <c r="B69" s="6" t="s">
        <v>121</v>
      </c>
      <c r="C69" s="1">
        <v>20400</v>
      </c>
      <c r="D69" s="1">
        <v>-380456.56</v>
      </c>
      <c r="E69" s="19">
        <f>D69/C69</f>
        <v>-18.64983137254902</v>
      </c>
    </row>
    <row r="70" spans="1:5" s="23" customFormat="1" ht="75">
      <c r="A70" s="15" t="s">
        <v>300</v>
      </c>
      <c r="B70" s="73" t="s">
        <v>299</v>
      </c>
      <c r="C70" s="1">
        <v>0</v>
      </c>
      <c r="D70" s="1">
        <v>3491.32</v>
      </c>
      <c r="E70" s="19"/>
    </row>
    <row r="71" spans="1:5">
      <c r="A71" s="12" t="s">
        <v>122</v>
      </c>
      <c r="B71" s="13" t="s">
        <v>123</v>
      </c>
      <c r="C71" s="14">
        <f>C72+C73</f>
        <v>0</v>
      </c>
      <c r="D71" s="14">
        <f>D72+D73</f>
        <v>4269.04</v>
      </c>
      <c r="E71" s="18">
        <v>0</v>
      </c>
    </row>
    <row r="72" spans="1:5" s="72" customFormat="1" ht="30">
      <c r="A72" s="15" t="s">
        <v>303</v>
      </c>
      <c r="B72" s="73" t="s">
        <v>304</v>
      </c>
      <c r="C72" s="75">
        <v>0</v>
      </c>
      <c r="D72" s="75">
        <v>2800</v>
      </c>
      <c r="E72" s="76">
        <v>0</v>
      </c>
    </row>
    <row r="73" spans="1:5" ht="30">
      <c r="A73" s="5" t="s">
        <v>124</v>
      </c>
      <c r="B73" s="6" t="s">
        <v>125</v>
      </c>
      <c r="C73" s="1">
        <v>0</v>
      </c>
      <c r="D73" s="1">
        <v>1469.04</v>
      </c>
      <c r="E73" s="19">
        <v>0</v>
      </c>
    </row>
    <row r="74" spans="1:5">
      <c r="A74" s="12" t="s">
        <v>126</v>
      </c>
      <c r="B74" s="13" t="s">
        <v>127</v>
      </c>
      <c r="C74" s="14">
        <f>C75+C98</f>
        <v>262627400.44999999</v>
      </c>
      <c r="D74" s="14">
        <f>D75+D98</f>
        <v>197744023.94999999</v>
      </c>
      <c r="E74" s="18">
        <f t="shared" ref="E74:E78" si="9">D74/C74</f>
        <v>0.75294513676476515</v>
      </c>
    </row>
    <row r="75" spans="1:5" ht="45">
      <c r="A75" s="12" t="s">
        <v>128</v>
      </c>
      <c r="B75" s="13" t="s">
        <v>129</v>
      </c>
      <c r="C75" s="14">
        <f>C76+C79+C87+C93</f>
        <v>262787964.63</v>
      </c>
      <c r="D75" s="14">
        <f>D76+D79+D87+D93</f>
        <v>197904588.13</v>
      </c>
      <c r="E75" s="18">
        <f t="shared" si="9"/>
        <v>0.75309608797589167</v>
      </c>
    </row>
    <row r="76" spans="1:5" ht="30">
      <c r="A76" s="12" t="s">
        <v>130</v>
      </c>
      <c r="B76" s="13" t="s">
        <v>131</v>
      </c>
      <c r="C76" s="14">
        <f>C77+C78</f>
        <v>119251048.87</v>
      </c>
      <c r="D76" s="14">
        <f>D77+D78</f>
        <v>88579834.870000005</v>
      </c>
      <c r="E76" s="18">
        <f t="shared" si="9"/>
        <v>0.74280130623055707</v>
      </c>
    </row>
    <row r="77" spans="1:5" ht="45">
      <c r="A77" s="5" t="s">
        <v>132</v>
      </c>
      <c r="B77" s="6" t="s">
        <v>133</v>
      </c>
      <c r="C77" s="1">
        <v>76608600</v>
      </c>
      <c r="D77" s="1">
        <v>57456450</v>
      </c>
      <c r="E77" s="19">
        <f t="shared" si="9"/>
        <v>0.75</v>
      </c>
    </row>
    <row r="78" spans="1:5" ht="45">
      <c r="A78" s="5" t="s">
        <v>134</v>
      </c>
      <c r="B78" s="6" t="s">
        <v>135</v>
      </c>
      <c r="C78" s="1">
        <v>42642448.869999997</v>
      </c>
      <c r="D78" s="1">
        <v>31123384.870000001</v>
      </c>
      <c r="E78" s="19">
        <f t="shared" si="9"/>
        <v>0.72986860967771627</v>
      </c>
    </row>
    <row r="79" spans="1:5" ht="30">
      <c r="A79" s="12" t="s">
        <v>136</v>
      </c>
      <c r="B79" s="13" t="s">
        <v>137</v>
      </c>
      <c r="C79" s="14">
        <f>C80+C81+C82+C83+C84+C85+C86</f>
        <v>29416773.530000001</v>
      </c>
      <c r="D79" s="14">
        <f>D80+D81+D82+D83+D84+D85+D86</f>
        <v>24958305.77</v>
      </c>
      <c r="E79" s="18">
        <f>D79/C79</f>
        <v>0.84843790718743717</v>
      </c>
    </row>
    <row r="80" spans="1:5" ht="90">
      <c r="A80" s="5" t="s">
        <v>138</v>
      </c>
      <c r="B80" s="6" t="s">
        <v>139</v>
      </c>
      <c r="C80" s="1">
        <v>4795924.34</v>
      </c>
      <c r="D80" s="1">
        <v>4795924.34</v>
      </c>
      <c r="E80" s="19">
        <f t="shared" ref="E80:E86" si="10">D80/C80</f>
        <v>1</v>
      </c>
    </row>
    <row r="81" spans="1:5" ht="45">
      <c r="A81" s="5" t="s">
        <v>140</v>
      </c>
      <c r="B81" s="6" t="s">
        <v>141</v>
      </c>
      <c r="C81" s="1">
        <v>470000</v>
      </c>
      <c r="D81" s="1">
        <v>0</v>
      </c>
      <c r="E81" s="19">
        <f t="shared" si="10"/>
        <v>0</v>
      </c>
    </row>
    <row r="82" spans="1:5" ht="75">
      <c r="A82" s="5" t="s">
        <v>142</v>
      </c>
      <c r="B82" s="6" t="s">
        <v>143</v>
      </c>
      <c r="C82" s="1">
        <v>4017573.5</v>
      </c>
      <c r="D82" s="1">
        <v>1816424.26</v>
      </c>
      <c r="E82" s="19">
        <f t="shared" si="10"/>
        <v>0.45211973346598389</v>
      </c>
    </row>
    <row r="83" spans="1:5" ht="45">
      <c r="A83" s="5" t="s">
        <v>144</v>
      </c>
      <c r="B83" s="6" t="s">
        <v>145</v>
      </c>
      <c r="C83" s="1">
        <v>1532882.83</v>
      </c>
      <c r="D83" s="1">
        <v>1532882.83</v>
      </c>
      <c r="E83" s="19">
        <f t="shared" si="10"/>
        <v>1</v>
      </c>
    </row>
    <row r="84" spans="1:5" ht="30">
      <c r="A84" s="5" t="s">
        <v>146</v>
      </c>
      <c r="B84" s="6" t="s">
        <v>147</v>
      </c>
      <c r="C84" s="1">
        <v>141015.48000000001</v>
      </c>
      <c r="D84" s="1">
        <v>141015.48000000001</v>
      </c>
      <c r="E84" s="19">
        <f t="shared" si="10"/>
        <v>1</v>
      </c>
    </row>
    <row r="85" spans="1:5" ht="45">
      <c r="A85" s="5" t="s">
        <v>148</v>
      </c>
      <c r="B85" s="6" t="s">
        <v>149</v>
      </c>
      <c r="C85" s="1">
        <v>656331.38</v>
      </c>
      <c r="D85" s="1">
        <v>0</v>
      </c>
      <c r="E85" s="19">
        <f t="shared" si="10"/>
        <v>0</v>
      </c>
    </row>
    <row r="86" spans="1:5" ht="30">
      <c r="A86" s="5" t="s">
        <v>150</v>
      </c>
      <c r="B86" s="6" t="s">
        <v>151</v>
      </c>
      <c r="C86" s="1">
        <v>17803046</v>
      </c>
      <c r="D86" s="1">
        <v>16672058.859999999</v>
      </c>
      <c r="E86" s="19">
        <f t="shared" si="10"/>
        <v>0.93647226772317493</v>
      </c>
    </row>
    <row r="87" spans="1:5" ht="30">
      <c r="A87" s="12" t="s">
        <v>152</v>
      </c>
      <c r="B87" s="13" t="s">
        <v>153</v>
      </c>
      <c r="C87" s="14">
        <f>C88+C89+C90+C91</f>
        <v>75020517.879999995</v>
      </c>
      <c r="D87" s="14">
        <f>D88+D89+D90+D91</f>
        <v>55942974.140000001</v>
      </c>
      <c r="E87" s="18">
        <f>D87/C87</f>
        <v>0.74570231879076443</v>
      </c>
    </row>
    <row r="88" spans="1:5" ht="45">
      <c r="A88" s="5" t="s">
        <v>154</v>
      </c>
      <c r="B88" s="6" t="s">
        <v>155</v>
      </c>
      <c r="C88" s="1">
        <v>5462620.0300000003</v>
      </c>
      <c r="D88" s="1">
        <v>4025165.54</v>
      </c>
      <c r="E88" s="19">
        <f t="shared" ref="E88:E90" si="11">D88/C88</f>
        <v>0.7368562187914065</v>
      </c>
    </row>
    <row r="89" spans="1:5" ht="75">
      <c r="A89" s="5" t="s">
        <v>156</v>
      </c>
      <c r="B89" s="6" t="s">
        <v>157</v>
      </c>
      <c r="C89" s="1">
        <v>1552639.6</v>
      </c>
      <c r="D89" s="1">
        <v>1552639.6</v>
      </c>
      <c r="E89" s="19">
        <f t="shared" si="11"/>
        <v>1</v>
      </c>
    </row>
    <row r="90" spans="1:5" ht="75">
      <c r="A90" s="5" t="s">
        <v>158</v>
      </c>
      <c r="B90" s="6" t="s">
        <v>159</v>
      </c>
      <c r="C90" s="1">
        <v>0</v>
      </c>
      <c r="D90" s="1">
        <v>0</v>
      </c>
      <c r="E90" s="19" t="e">
        <f t="shared" si="11"/>
        <v>#DIV/0!</v>
      </c>
    </row>
    <row r="91" spans="1:5">
      <c r="A91" s="12" t="s">
        <v>160</v>
      </c>
      <c r="B91" s="13" t="s">
        <v>161</v>
      </c>
      <c r="C91" s="14">
        <f>C92</f>
        <v>68005258.25</v>
      </c>
      <c r="D91" s="14">
        <f>D92</f>
        <v>50365169</v>
      </c>
      <c r="E91" s="18">
        <f>D91/C91</f>
        <v>0.74060698093150756</v>
      </c>
    </row>
    <row r="92" spans="1:5" ht="30">
      <c r="A92" s="5" t="s">
        <v>162</v>
      </c>
      <c r="B92" s="6" t="s">
        <v>163</v>
      </c>
      <c r="C92" s="1">
        <v>68005258.25</v>
      </c>
      <c r="D92" s="1">
        <v>50365169</v>
      </c>
      <c r="E92" s="19">
        <f>D92/C92</f>
        <v>0.74060698093150756</v>
      </c>
    </row>
    <row r="93" spans="1:5">
      <c r="A93" s="12" t="s">
        <v>164</v>
      </c>
      <c r="B93" s="13" t="s">
        <v>165</v>
      </c>
      <c r="C93" s="14">
        <f>C94+C95+C96+C97</f>
        <v>39099624.350000001</v>
      </c>
      <c r="D93" s="14">
        <f>D94+D95+D96+D97</f>
        <v>28423473.349999998</v>
      </c>
      <c r="E93" s="18">
        <f>D93/C93</f>
        <v>0.7269500365417193</v>
      </c>
    </row>
    <row r="94" spans="1:5" ht="75">
      <c r="A94" s="5" t="s">
        <v>166</v>
      </c>
      <c r="B94" s="6" t="s">
        <v>167</v>
      </c>
      <c r="C94" s="1">
        <v>31664420.469999999</v>
      </c>
      <c r="D94" s="1">
        <v>21583337.43</v>
      </c>
      <c r="E94" s="19">
        <f t="shared" ref="E94:E97" si="12">D94/C94</f>
        <v>0.68162742629219519</v>
      </c>
    </row>
    <row r="95" spans="1:5" ht="105">
      <c r="A95" s="5" t="s">
        <v>168</v>
      </c>
      <c r="B95" s="6" t="s">
        <v>169</v>
      </c>
      <c r="C95" s="1">
        <v>1141895.7</v>
      </c>
      <c r="D95" s="1">
        <v>737490.86</v>
      </c>
      <c r="E95" s="19">
        <f t="shared" si="12"/>
        <v>0.64584783006013602</v>
      </c>
    </row>
    <row r="96" spans="1:5" ht="150">
      <c r="A96" s="5" t="s">
        <v>170</v>
      </c>
      <c r="B96" s="6" t="s">
        <v>171</v>
      </c>
      <c r="C96" s="1">
        <v>4283580</v>
      </c>
      <c r="D96" s="1">
        <v>4283580</v>
      </c>
      <c r="E96" s="19">
        <f t="shared" si="12"/>
        <v>1</v>
      </c>
    </row>
    <row r="97" spans="1:5" ht="30">
      <c r="A97" s="5" t="s">
        <v>172</v>
      </c>
      <c r="B97" s="6" t="s">
        <v>173</v>
      </c>
      <c r="C97" s="1">
        <v>2009728.18</v>
      </c>
      <c r="D97" s="1">
        <v>1819065.06</v>
      </c>
      <c r="E97" s="19">
        <f t="shared" si="12"/>
        <v>0.90512989672066002</v>
      </c>
    </row>
    <row r="98" spans="1:5" ht="45">
      <c r="A98" s="12" t="s">
        <v>174</v>
      </c>
      <c r="B98" s="13" t="s">
        <v>175</v>
      </c>
      <c r="C98" s="14">
        <v>-160564.18</v>
      </c>
      <c r="D98" s="14">
        <v>-160564.18</v>
      </c>
      <c r="E98" s="18">
        <f>D98/C98</f>
        <v>1</v>
      </c>
    </row>
    <row r="99" spans="1:5" ht="60">
      <c r="A99" s="5" t="s">
        <v>176</v>
      </c>
      <c r="B99" s="6" t="s">
        <v>177</v>
      </c>
      <c r="C99" s="1">
        <v>-160564.18</v>
      </c>
      <c r="D99" s="1">
        <v>-160564.18</v>
      </c>
      <c r="E99" s="19">
        <f>D99/C99</f>
        <v>1</v>
      </c>
    </row>
  </sheetData>
  <mergeCells count="3">
    <mergeCell ref="A2:E2"/>
    <mergeCell ref="A4:E4"/>
    <mergeCell ref="A1:E1"/>
  </mergeCells>
  <pageMargins left="0.69999998807907104" right="0.69999998807907104" top="0.75" bottom="0.75" header="0.30000001192092896" footer="0.30000001192092896"/>
  <pageSetup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40"/>
  <sheetViews>
    <sheetView zoomScaleNormal="100" zoomScaleSheetLayoutView="100" workbookViewId="0">
      <selection activeCell="L10" sqref="L10"/>
    </sheetView>
  </sheetViews>
  <sheetFormatPr defaultColWidth="9.42578125" defaultRowHeight="15.75"/>
  <cols>
    <col min="1" max="1" width="54.85546875" style="24" bestFit="1" customWidth="1"/>
    <col min="2" max="2" width="14.28515625" style="53" bestFit="1" customWidth="1"/>
    <col min="3" max="3" width="17" style="54" customWidth="1"/>
    <col min="4" max="4" width="17.140625" style="54" bestFit="1" customWidth="1"/>
    <col min="5" max="5" width="15.28515625" style="24" bestFit="1" customWidth="1"/>
    <col min="6" max="254" width="9.42578125" style="24"/>
    <col min="255" max="255" width="54.85546875" style="24" bestFit="1" customWidth="1"/>
    <col min="256" max="256" width="14.28515625" style="24" bestFit="1" customWidth="1"/>
    <col min="257" max="257" width="17" style="24" customWidth="1"/>
    <col min="258" max="258" width="17.140625" style="24" bestFit="1" customWidth="1"/>
    <col min="259" max="259" width="15.28515625" style="24" bestFit="1" customWidth="1"/>
    <col min="260" max="260" width="16.28515625" style="24" customWidth="1"/>
    <col min="261" max="261" width="18.28515625" style="24" customWidth="1"/>
    <col min="262" max="510" width="9.42578125" style="24"/>
    <col min="511" max="511" width="54.85546875" style="24" bestFit="1" customWidth="1"/>
    <col min="512" max="512" width="14.28515625" style="24" bestFit="1" customWidth="1"/>
    <col min="513" max="513" width="17" style="24" customWidth="1"/>
    <col min="514" max="514" width="17.140625" style="24" bestFit="1" customWidth="1"/>
    <col min="515" max="515" width="15.28515625" style="24" bestFit="1" customWidth="1"/>
    <col min="516" max="516" width="16.28515625" style="24" customWidth="1"/>
    <col min="517" max="517" width="18.28515625" style="24" customWidth="1"/>
    <col min="518" max="766" width="9.42578125" style="24"/>
    <col min="767" max="767" width="54.85546875" style="24" bestFit="1" customWidth="1"/>
    <col min="768" max="768" width="14.28515625" style="24" bestFit="1" customWidth="1"/>
    <col min="769" max="769" width="17" style="24" customWidth="1"/>
    <col min="770" max="770" width="17.140625" style="24" bestFit="1" customWidth="1"/>
    <col min="771" max="771" width="15.28515625" style="24" bestFit="1" customWidth="1"/>
    <col min="772" max="772" width="16.28515625" style="24" customWidth="1"/>
    <col min="773" max="773" width="18.28515625" style="24" customWidth="1"/>
    <col min="774" max="1022" width="9.42578125" style="24"/>
    <col min="1023" max="1023" width="54.85546875" style="24" bestFit="1" customWidth="1"/>
    <col min="1024" max="1024" width="14.28515625" style="24" bestFit="1" customWidth="1"/>
    <col min="1025" max="1025" width="17" style="24" customWidth="1"/>
    <col min="1026" max="1026" width="17.140625" style="24" bestFit="1" customWidth="1"/>
    <col min="1027" max="1027" width="15.28515625" style="24" bestFit="1" customWidth="1"/>
    <col min="1028" max="1028" width="16.28515625" style="24" customWidth="1"/>
    <col min="1029" max="1029" width="18.28515625" style="24" customWidth="1"/>
    <col min="1030" max="1278" width="9.42578125" style="24"/>
    <col min="1279" max="1279" width="54.85546875" style="24" bestFit="1" customWidth="1"/>
    <col min="1280" max="1280" width="14.28515625" style="24" bestFit="1" customWidth="1"/>
    <col min="1281" max="1281" width="17" style="24" customWidth="1"/>
    <col min="1282" max="1282" width="17.140625" style="24" bestFit="1" customWidth="1"/>
    <col min="1283" max="1283" width="15.28515625" style="24" bestFit="1" customWidth="1"/>
    <col min="1284" max="1284" width="16.28515625" style="24" customWidth="1"/>
    <col min="1285" max="1285" width="18.28515625" style="24" customWidth="1"/>
    <col min="1286" max="1534" width="9.42578125" style="24"/>
    <col min="1535" max="1535" width="54.85546875" style="24" bestFit="1" customWidth="1"/>
    <col min="1536" max="1536" width="14.28515625" style="24" bestFit="1" customWidth="1"/>
    <col min="1537" max="1537" width="17" style="24" customWidth="1"/>
    <col min="1538" max="1538" width="17.140625" style="24" bestFit="1" customWidth="1"/>
    <col min="1539" max="1539" width="15.28515625" style="24" bestFit="1" customWidth="1"/>
    <col min="1540" max="1540" width="16.28515625" style="24" customWidth="1"/>
    <col min="1541" max="1541" width="18.28515625" style="24" customWidth="1"/>
    <col min="1542" max="1790" width="9.42578125" style="24"/>
    <col min="1791" max="1791" width="54.85546875" style="24" bestFit="1" customWidth="1"/>
    <col min="1792" max="1792" width="14.28515625" style="24" bestFit="1" customWidth="1"/>
    <col min="1793" max="1793" width="17" style="24" customWidth="1"/>
    <col min="1794" max="1794" width="17.140625" style="24" bestFit="1" customWidth="1"/>
    <col min="1795" max="1795" width="15.28515625" style="24" bestFit="1" customWidth="1"/>
    <col min="1796" max="1796" width="16.28515625" style="24" customWidth="1"/>
    <col min="1797" max="1797" width="18.28515625" style="24" customWidth="1"/>
    <col min="1798" max="2046" width="9.42578125" style="24"/>
    <col min="2047" max="2047" width="54.85546875" style="24" bestFit="1" customWidth="1"/>
    <col min="2048" max="2048" width="14.28515625" style="24" bestFit="1" customWidth="1"/>
    <col min="2049" max="2049" width="17" style="24" customWidth="1"/>
    <col min="2050" max="2050" width="17.140625" style="24" bestFit="1" customWidth="1"/>
    <col min="2051" max="2051" width="15.28515625" style="24" bestFit="1" customWidth="1"/>
    <col min="2052" max="2052" width="16.28515625" style="24" customWidth="1"/>
    <col min="2053" max="2053" width="18.28515625" style="24" customWidth="1"/>
    <col min="2054" max="2302" width="9.42578125" style="24"/>
    <col min="2303" max="2303" width="54.85546875" style="24" bestFit="1" customWidth="1"/>
    <col min="2304" max="2304" width="14.28515625" style="24" bestFit="1" customWidth="1"/>
    <col min="2305" max="2305" width="17" style="24" customWidth="1"/>
    <col min="2306" max="2306" width="17.140625" style="24" bestFit="1" customWidth="1"/>
    <col min="2307" max="2307" width="15.28515625" style="24" bestFit="1" customWidth="1"/>
    <col min="2308" max="2308" width="16.28515625" style="24" customWidth="1"/>
    <col min="2309" max="2309" width="18.28515625" style="24" customWidth="1"/>
    <col min="2310" max="2558" width="9.42578125" style="24"/>
    <col min="2559" max="2559" width="54.85546875" style="24" bestFit="1" customWidth="1"/>
    <col min="2560" max="2560" width="14.28515625" style="24" bestFit="1" customWidth="1"/>
    <col min="2561" max="2561" width="17" style="24" customWidth="1"/>
    <col min="2562" max="2562" width="17.140625" style="24" bestFit="1" customWidth="1"/>
    <col min="2563" max="2563" width="15.28515625" style="24" bestFit="1" customWidth="1"/>
    <col min="2564" max="2564" width="16.28515625" style="24" customWidth="1"/>
    <col min="2565" max="2565" width="18.28515625" style="24" customWidth="1"/>
    <col min="2566" max="2814" width="9.42578125" style="24"/>
    <col min="2815" max="2815" width="54.85546875" style="24" bestFit="1" customWidth="1"/>
    <col min="2816" max="2816" width="14.28515625" style="24" bestFit="1" customWidth="1"/>
    <col min="2817" max="2817" width="17" style="24" customWidth="1"/>
    <col min="2818" max="2818" width="17.140625" style="24" bestFit="1" customWidth="1"/>
    <col min="2819" max="2819" width="15.28515625" style="24" bestFit="1" customWidth="1"/>
    <col min="2820" max="2820" width="16.28515625" style="24" customWidth="1"/>
    <col min="2821" max="2821" width="18.28515625" style="24" customWidth="1"/>
    <col min="2822" max="3070" width="9.42578125" style="24"/>
    <col min="3071" max="3071" width="54.85546875" style="24" bestFit="1" customWidth="1"/>
    <col min="3072" max="3072" width="14.28515625" style="24" bestFit="1" customWidth="1"/>
    <col min="3073" max="3073" width="17" style="24" customWidth="1"/>
    <col min="3074" max="3074" width="17.140625" style="24" bestFit="1" customWidth="1"/>
    <col min="3075" max="3075" width="15.28515625" style="24" bestFit="1" customWidth="1"/>
    <col min="3076" max="3076" width="16.28515625" style="24" customWidth="1"/>
    <col min="3077" max="3077" width="18.28515625" style="24" customWidth="1"/>
    <col min="3078" max="3326" width="9.42578125" style="24"/>
    <col min="3327" max="3327" width="54.85546875" style="24" bestFit="1" customWidth="1"/>
    <col min="3328" max="3328" width="14.28515625" style="24" bestFit="1" customWidth="1"/>
    <col min="3329" max="3329" width="17" style="24" customWidth="1"/>
    <col min="3330" max="3330" width="17.140625" style="24" bestFit="1" customWidth="1"/>
    <col min="3331" max="3331" width="15.28515625" style="24" bestFit="1" customWidth="1"/>
    <col min="3332" max="3332" width="16.28515625" style="24" customWidth="1"/>
    <col min="3333" max="3333" width="18.28515625" style="24" customWidth="1"/>
    <col min="3334" max="3582" width="9.42578125" style="24"/>
    <col min="3583" max="3583" width="54.85546875" style="24" bestFit="1" customWidth="1"/>
    <col min="3584" max="3584" width="14.28515625" style="24" bestFit="1" customWidth="1"/>
    <col min="3585" max="3585" width="17" style="24" customWidth="1"/>
    <col min="3586" max="3586" width="17.140625" style="24" bestFit="1" customWidth="1"/>
    <col min="3587" max="3587" width="15.28515625" style="24" bestFit="1" customWidth="1"/>
    <col min="3588" max="3588" width="16.28515625" style="24" customWidth="1"/>
    <col min="3589" max="3589" width="18.28515625" style="24" customWidth="1"/>
    <col min="3590" max="3838" width="9.42578125" style="24"/>
    <col min="3839" max="3839" width="54.85546875" style="24" bestFit="1" customWidth="1"/>
    <col min="3840" max="3840" width="14.28515625" style="24" bestFit="1" customWidth="1"/>
    <col min="3841" max="3841" width="17" style="24" customWidth="1"/>
    <col min="3842" max="3842" width="17.140625" style="24" bestFit="1" customWidth="1"/>
    <col min="3843" max="3843" width="15.28515625" style="24" bestFit="1" customWidth="1"/>
    <col min="3844" max="3844" width="16.28515625" style="24" customWidth="1"/>
    <col min="3845" max="3845" width="18.28515625" style="24" customWidth="1"/>
    <col min="3846" max="4094" width="9.42578125" style="24"/>
    <col min="4095" max="4095" width="54.85546875" style="24" bestFit="1" customWidth="1"/>
    <col min="4096" max="4096" width="14.28515625" style="24" bestFit="1" customWidth="1"/>
    <col min="4097" max="4097" width="17" style="24" customWidth="1"/>
    <col min="4098" max="4098" width="17.140625" style="24" bestFit="1" customWidth="1"/>
    <col min="4099" max="4099" width="15.28515625" style="24" bestFit="1" customWidth="1"/>
    <col min="4100" max="4100" width="16.28515625" style="24" customWidth="1"/>
    <col min="4101" max="4101" width="18.28515625" style="24" customWidth="1"/>
    <col min="4102" max="4350" width="9.42578125" style="24"/>
    <col min="4351" max="4351" width="54.85546875" style="24" bestFit="1" customWidth="1"/>
    <col min="4352" max="4352" width="14.28515625" style="24" bestFit="1" customWidth="1"/>
    <col min="4353" max="4353" width="17" style="24" customWidth="1"/>
    <col min="4354" max="4354" width="17.140625" style="24" bestFit="1" customWidth="1"/>
    <col min="4355" max="4355" width="15.28515625" style="24" bestFit="1" customWidth="1"/>
    <col min="4356" max="4356" width="16.28515625" style="24" customWidth="1"/>
    <col min="4357" max="4357" width="18.28515625" style="24" customWidth="1"/>
    <col min="4358" max="4606" width="9.42578125" style="24"/>
    <col min="4607" max="4607" width="54.85546875" style="24" bestFit="1" customWidth="1"/>
    <col min="4608" max="4608" width="14.28515625" style="24" bestFit="1" customWidth="1"/>
    <col min="4609" max="4609" width="17" style="24" customWidth="1"/>
    <col min="4610" max="4610" width="17.140625" style="24" bestFit="1" customWidth="1"/>
    <col min="4611" max="4611" width="15.28515625" style="24" bestFit="1" customWidth="1"/>
    <col min="4612" max="4612" width="16.28515625" style="24" customWidth="1"/>
    <col min="4613" max="4613" width="18.28515625" style="24" customWidth="1"/>
    <col min="4614" max="4862" width="9.42578125" style="24"/>
    <col min="4863" max="4863" width="54.85546875" style="24" bestFit="1" customWidth="1"/>
    <col min="4864" max="4864" width="14.28515625" style="24" bestFit="1" customWidth="1"/>
    <col min="4865" max="4865" width="17" style="24" customWidth="1"/>
    <col min="4866" max="4866" width="17.140625" style="24" bestFit="1" customWidth="1"/>
    <col min="4867" max="4867" width="15.28515625" style="24" bestFit="1" customWidth="1"/>
    <col min="4868" max="4868" width="16.28515625" style="24" customWidth="1"/>
    <col min="4869" max="4869" width="18.28515625" style="24" customWidth="1"/>
    <col min="4870" max="5118" width="9.42578125" style="24"/>
    <col min="5119" max="5119" width="54.85546875" style="24" bestFit="1" customWidth="1"/>
    <col min="5120" max="5120" width="14.28515625" style="24" bestFit="1" customWidth="1"/>
    <col min="5121" max="5121" width="17" style="24" customWidth="1"/>
    <col min="5122" max="5122" width="17.140625" style="24" bestFit="1" customWidth="1"/>
    <col min="5123" max="5123" width="15.28515625" style="24" bestFit="1" customWidth="1"/>
    <col min="5124" max="5124" width="16.28515625" style="24" customWidth="1"/>
    <col min="5125" max="5125" width="18.28515625" style="24" customWidth="1"/>
    <col min="5126" max="5374" width="9.42578125" style="24"/>
    <col min="5375" max="5375" width="54.85546875" style="24" bestFit="1" customWidth="1"/>
    <col min="5376" max="5376" width="14.28515625" style="24" bestFit="1" customWidth="1"/>
    <col min="5377" max="5377" width="17" style="24" customWidth="1"/>
    <col min="5378" max="5378" width="17.140625" style="24" bestFit="1" customWidth="1"/>
    <col min="5379" max="5379" width="15.28515625" style="24" bestFit="1" customWidth="1"/>
    <col min="5380" max="5380" width="16.28515625" style="24" customWidth="1"/>
    <col min="5381" max="5381" width="18.28515625" style="24" customWidth="1"/>
    <col min="5382" max="5630" width="9.42578125" style="24"/>
    <col min="5631" max="5631" width="54.85546875" style="24" bestFit="1" customWidth="1"/>
    <col min="5632" max="5632" width="14.28515625" style="24" bestFit="1" customWidth="1"/>
    <col min="5633" max="5633" width="17" style="24" customWidth="1"/>
    <col min="5634" max="5634" width="17.140625" style="24" bestFit="1" customWidth="1"/>
    <col min="5635" max="5635" width="15.28515625" style="24" bestFit="1" customWidth="1"/>
    <col min="5636" max="5636" width="16.28515625" style="24" customWidth="1"/>
    <col min="5637" max="5637" width="18.28515625" style="24" customWidth="1"/>
    <col min="5638" max="5886" width="9.42578125" style="24"/>
    <col min="5887" max="5887" width="54.85546875" style="24" bestFit="1" customWidth="1"/>
    <col min="5888" max="5888" width="14.28515625" style="24" bestFit="1" customWidth="1"/>
    <col min="5889" max="5889" width="17" style="24" customWidth="1"/>
    <col min="5890" max="5890" width="17.140625" style="24" bestFit="1" customWidth="1"/>
    <col min="5891" max="5891" width="15.28515625" style="24" bestFit="1" customWidth="1"/>
    <col min="5892" max="5892" width="16.28515625" style="24" customWidth="1"/>
    <col min="5893" max="5893" width="18.28515625" style="24" customWidth="1"/>
    <col min="5894" max="6142" width="9.42578125" style="24"/>
    <col min="6143" max="6143" width="54.85546875" style="24" bestFit="1" customWidth="1"/>
    <col min="6144" max="6144" width="14.28515625" style="24" bestFit="1" customWidth="1"/>
    <col min="6145" max="6145" width="17" style="24" customWidth="1"/>
    <col min="6146" max="6146" width="17.140625" style="24" bestFit="1" customWidth="1"/>
    <col min="6147" max="6147" width="15.28515625" style="24" bestFit="1" customWidth="1"/>
    <col min="6148" max="6148" width="16.28515625" style="24" customWidth="1"/>
    <col min="6149" max="6149" width="18.28515625" style="24" customWidth="1"/>
    <col min="6150" max="6398" width="9.42578125" style="24"/>
    <col min="6399" max="6399" width="54.85546875" style="24" bestFit="1" customWidth="1"/>
    <col min="6400" max="6400" width="14.28515625" style="24" bestFit="1" customWidth="1"/>
    <col min="6401" max="6401" width="17" style="24" customWidth="1"/>
    <col min="6402" max="6402" width="17.140625" style="24" bestFit="1" customWidth="1"/>
    <col min="6403" max="6403" width="15.28515625" style="24" bestFit="1" customWidth="1"/>
    <col min="6404" max="6404" width="16.28515625" style="24" customWidth="1"/>
    <col min="6405" max="6405" width="18.28515625" style="24" customWidth="1"/>
    <col min="6406" max="6654" width="9.42578125" style="24"/>
    <col min="6655" max="6655" width="54.85546875" style="24" bestFit="1" customWidth="1"/>
    <col min="6656" max="6656" width="14.28515625" style="24" bestFit="1" customWidth="1"/>
    <col min="6657" max="6657" width="17" style="24" customWidth="1"/>
    <col min="6658" max="6658" width="17.140625" style="24" bestFit="1" customWidth="1"/>
    <col min="6659" max="6659" width="15.28515625" style="24" bestFit="1" customWidth="1"/>
    <col min="6660" max="6660" width="16.28515625" style="24" customWidth="1"/>
    <col min="6661" max="6661" width="18.28515625" style="24" customWidth="1"/>
    <col min="6662" max="6910" width="9.42578125" style="24"/>
    <col min="6911" max="6911" width="54.85546875" style="24" bestFit="1" customWidth="1"/>
    <col min="6912" max="6912" width="14.28515625" style="24" bestFit="1" customWidth="1"/>
    <col min="6913" max="6913" width="17" style="24" customWidth="1"/>
    <col min="6914" max="6914" width="17.140625" style="24" bestFit="1" customWidth="1"/>
    <col min="6915" max="6915" width="15.28515625" style="24" bestFit="1" customWidth="1"/>
    <col min="6916" max="6916" width="16.28515625" style="24" customWidth="1"/>
    <col min="6917" max="6917" width="18.28515625" style="24" customWidth="1"/>
    <col min="6918" max="7166" width="9.42578125" style="24"/>
    <col min="7167" max="7167" width="54.85546875" style="24" bestFit="1" customWidth="1"/>
    <col min="7168" max="7168" width="14.28515625" style="24" bestFit="1" customWidth="1"/>
    <col min="7169" max="7169" width="17" style="24" customWidth="1"/>
    <col min="7170" max="7170" width="17.140625" style="24" bestFit="1" customWidth="1"/>
    <col min="7171" max="7171" width="15.28515625" style="24" bestFit="1" customWidth="1"/>
    <col min="7172" max="7172" width="16.28515625" style="24" customWidth="1"/>
    <col min="7173" max="7173" width="18.28515625" style="24" customWidth="1"/>
    <col min="7174" max="7422" width="9.42578125" style="24"/>
    <col min="7423" max="7423" width="54.85546875" style="24" bestFit="1" customWidth="1"/>
    <col min="7424" max="7424" width="14.28515625" style="24" bestFit="1" customWidth="1"/>
    <col min="7425" max="7425" width="17" style="24" customWidth="1"/>
    <col min="7426" max="7426" width="17.140625" style="24" bestFit="1" customWidth="1"/>
    <col min="7427" max="7427" width="15.28515625" style="24" bestFit="1" customWidth="1"/>
    <col min="7428" max="7428" width="16.28515625" style="24" customWidth="1"/>
    <col min="7429" max="7429" width="18.28515625" style="24" customWidth="1"/>
    <col min="7430" max="7678" width="9.42578125" style="24"/>
    <col min="7679" max="7679" width="54.85546875" style="24" bestFit="1" customWidth="1"/>
    <col min="7680" max="7680" width="14.28515625" style="24" bestFit="1" customWidth="1"/>
    <col min="7681" max="7681" width="17" style="24" customWidth="1"/>
    <col min="7682" max="7682" width="17.140625" style="24" bestFit="1" customWidth="1"/>
    <col min="7683" max="7683" width="15.28515625" style="24" bestFit="1" customWidth="1"/>
    <col min="7684" max="7684" width="16.28515625" style="24" customWidth="1"/>
    <col min="7685" max="7685" width="18.28515625" style="24" customWidth="1"/>
    <col min="7686" max="7934" width="9.42578125" style="24"/>
    <col min="7935" max="7935" width="54.85546875" style="24" bestFit="1" customWidth="1"/>
    <col min="7936" max="7936" width="14.28515625" style="24" bestFit="1" customWidth="1"/>
    <col min="7937" max="7937" width="17" style="24" customWidth="1"/>
    <col min="7938" max="7938" width="17.140625" style="24" bestFit="1" customWidth="1"/>
    <col min="7939" max="7939" width="15.28515625" style="24" bestFit="1" customWidth="1"/>
    <col min="7940" max="7940" width="16.28515625" style="24" customWidth="1"/>
    <col min="7941" max="7941" width="18.28515625" style="24" customWidth="1"/>
    <col min="7942" max="8190" width="9.42578125" style="24"/>
    <col min="8191" max="8191" width="54.85546875" style="24" bestFit="1" customWidth="1"/>
    <col min="8192" max="8192" width="14.28515625" style="24" bestFit="1" customWidth="1"/>
    <col min="8193" max="8193" width="17" style="24" customWidth="1"/>
    <col min="8194" max="8194" width="17.140625" style="24" bestFit="1" customWidth="1"/>
    <col min="8195" max="8195" width="15.28515625" style="24" bestFit="1" customWidth="1"/>
    <col min="8196" max="8196" width="16.28515625" style="24" customWidth="1"/>
    <col min="8197" max="8197" width="18.28515625" style="24" customWidth="1"/>
    <col min="8198" max="8446" width="9.42578125" style="24"/>
    <col min="8447" max="8447" width="54.85546875" style="24" bestFit="1" customWidth="1"/>
    <col min="8448" max="8448" width="14.28515625" style="24" bestFit="1" customWidth="1"/>
    <col min="8449" max="8449" width="17" style="24" customWidth="1"/>
    <col min="8450" max="8450" width="17.140625" style="24" bestFit="1" customWidth="1"/>
    <col min="8451" max="8451" width="15.28515625" style="24" bestFit="1" customWidth="1"/>
    <col min="8452" max="8452" width="16.28515625" style="24" customWidth="1"/>
    <col min="8453" max="8453" width="18.28515625" style="24" customWidth="1"/>
    <col min="8454" max="8702" width="9.42578125" style="24"/>
    <col min="8703" max="8703" width="54.85546875" style="24" bestFit="1" customWidth="1"/>
    <col min="8704" max="8704" width="14.28515625" style="24" bestFit="1" customWidth="1"/>
    <col min="8705" max="8705" width="17" style="24" customWidth="1"/>
    <col min="8706" max="8706" width="17.140625" style="24" bestFit="1" customWidth="1"/>
    <col min="8707" max="8707" width="15.28515625" style="24" bestFit="1" customWidth="1"/>
    <col min="8708" max="8708" width="16.28515625" style="24" customWidth="1"/>
    <col min="8709" max="8709" width="18.28515625" style="24" customWidth="1"/>
    <col min="8710" max="8958" width="9.42578125" style="24"/>
    <col min="8959" max="8959" width="54.85546875" style="24" bestFit="1" customWidth="1"/>
    <col min="8960" max="8960" width="14.28515625" style="24" bestFit="1" customWidth="1"/>
    <col min="8961" max="8961" width="17" style="24" customWidth="1"/>
    <col min="8962" max="8962" width="17.140625" style="24" bestFit="1" customWidth="1"/>
    <col min="8963" max="8963" width="15.28515625" style="24" bestFit="1" customWidth="1"/>
    <col min="8964" max="8964" width="16.28515625" style="24" customWidth="1"/>
    <col min="8965" max="8965" width="18.28515625" style="24" customWidth="1"/>
    <col min="8966" max="9214" width="9.42578125" style="24"/>
    <col min="9215" max="9215" width="54.85546875" style="24" bestFit="1" customWidth="1"/>
    <col min="9216" max="9216" width="14.28515625" style="24" bestFit="1" customWidth="1"/>
    <col min="9217" max="9217" width="17" style="24" customWidth="1"/>
    <col min="9218" max="9218" width="17.140625" style="24" bestFit="1" customWidth="1"/>
    <col min="9219" max="9219" width="15.28515625" style="24" bestFit="1" customWidth="1"/>
    <col min="9220" max="9220" width="16.28515625" style="24" customWidth="1"/>
    <col min="9221" max="9221" width="18.28515625" style="24" customWidth="1"/>
    <col min="9222" max="9470" width="9.42578125" style="24"/>
    <col min="9471" max="9471" width="54.85546875" style="24" bestFit="1" customWidth="1"/>
    <col min="9472" max="9472" width="14.28515625" style="24" bestFit="1" customWidth="1"/>
    <col min="9473" max="9473" width="17" style="24" customWidth="1"/>
    <col min="9474" max="9474" width="17.140625" style="24" bestFit="1" customWidth="1"/>
    <col min="9475" max="9475" width="15.28515625" style="24" bestFit="1" customWidth="1"/>
    <col min="9476" max="9476" width="16.28515625" style="24" customWidth="1"/>
    <col min="9477" max="9477" width="18.28515625" style="24" customWidth="1"/>
    <col min="9478" max="9726" width="9.42578125" style="24"/>
    <col min="9727" max="9727" width="54.85546875" style="24" bestFit="1" customWidth="1"/>
    <col min="9728" max="9728" width="14.28515625" style="24" bestFit="1" customWidth="1"/>
    <col min="9729" max="9729" width="17" style="24" customWidth="1"/>
    <col min="9730" max="9730" width="17.140625" style="24" bestFit="1" customWidth="1"/>
    <col min="9731" max="9731" width="15.28515625" style="24" bestFit="1" customWidth="1"/>
    <col min="9732" max="9732" width="16.28515625" style="24" customWidth="1"/>
    <col min="9733" max="9733" width="18.28515625" style="24" customWidth="1"/>
    <col min="9734" max="9982" width="9.42578125" style="24"/>
    <col min="9983" max="9983" width="54.85546875" style="24" bestFit="1" customWidth="1"/>
    <col min="9984" max="9984" width="14.28515625" style="24" bestFit="1" customWidth="1"/>
    <col min="9985" max="9985" width="17" style="24" customWidth="1"/>
    <col min="9986" max="9986" width="17.140625" style="24" bestFit="1" customWidth="1"/>
    <col min="9987" max="9987" width="15.28515625" style="24" bestFit="1" customWidth="1"/>
    <col min="9988" max="9988" width="16.28515625" style="24" customWidth="1"/>
    <col min="9989" max="9989" width="18.28515625" style="24" customWidth="1"/>
    <col min="9990" max="10238" width="9.42578125" style="24"/>
    <col min="10239" max="10239" width="54.85546875" style="24" bestFit="1" customWidth="1"/>
    <col min="10240" max="10240" width="14.28515625" style="24" bestFit="1" customWidth="1"/>
    <col min="10241" max="10241" width="17" style="24" customWidth="1"/>
    <col min="10242" max="10242" width="17.140625" style="24" bestFit="1" customWidth="1"/>
    <col min="10243" max="10243" width="15.28515625" style="24" bestFit="1" customWidth="1"/>
    <col min="10244" max="10244" width="16.28515625" style="24" customWidth="1"/>
    <col min="10245" max="10245" width="18.28515625" style="24" customWidth="1"/>
    <col min="10246" max="10494" width="9.42578125" style="24"/>
    <col min="10495" max="10495" width="54.85546875" style="24" bestFit="1" customWidth="1"/>
    <col min="10496" max="10496" width="14.28515625" style="24" bestFit="1" customWidth="1"/>
    <col min="10497" max="10497" width="17" style="24" customWidth="1"/>
    <col min="10498" max="10498" width="17.140625" style="24" bestFit="1" customWidth="1"/>
    <col min="10499" max="10499" width="15.28515625" style="24" bestFit="1" customWidth="1"/>
    <col min="10500" max="10500" width="16.28515625" style="24" customWidth="1"/>
    <col min="10501" max="10501" width="18.28515625" style="24" customWidth="1"/>
    <col min="10502" max="10750" width="9.42578125" style="24"/>
    <col min="10751" max="10751" width="54.85546875" style="24" bestFit="1" customWidth="1"/>
    <col min="10752" max="10752" width="14.28515625" style="24" bestFit="1" customWidth="1"/>
    <col min="10753" max="10753" width="17" style="24" customWidth="1"/>
    <col min="10754" max="10754" width="17.140625" style="24" bestFit="1" customWidth="1"/>
    <col min="10755" max="10755" width="15.28515625" style="24" bestFit="1" customWidth="1"/>
    <col min="10756" max="10756" width="16.28515625" style="24" customWidth="1"/>
    <col min="10757" max="10757" width="18.28515625" style="24" customWidth="1"/>
    <col min="10758" max="11006" width="9.42578125" style="24"/>
    <col min="11007" max="11007" width="54.85546875" style="24" bestFit="1" customWidth="1"/>
    <col min="11008" max="11008" width="14.28515625" style="24" bestFit="1" customWidth="1"/>
    <col min="11009" max="11009" width="17" style="24" customWidth="1"/>
    <col min="11010" max="11010" width="17.140625" style="24" bestFit="1" customWidth="1"/>
    <col min="11011" max="11011" width="15.28515625" style="24" bestFit="1" customWidth="1"/>
    <col min="11012" max="11012" width="16.28515625" style="24" customWidth="1"/>
    <col min="11013" max="11013" width="18.28515625" style="24" customWidth="1"/>
    <col min="11014" max="11262" width="9.42578125" style="24"/>
    <col min="11263" max="11263" width="54.85546875" style="24" bestFit="1" customWidth="1"/>
    <col min="11264" max="11264" width="14.28515625" style="24" bestFit="1" customWidth="1"/>
    <col min="11265" max="11265" width="17" style="24" customWidth="1"/>
    <col min="11266" max="11266" width="17.140625" style="24" bestFit="1" customWidth="1"/>
    <col min="11267" max="11267" width="15.28515625" style="24" bestFit="1" customWidth="1"/>
    <col min="11268" max="11268" width="16.28515625" style="24" customWidth="1"/>
    <col min="11269" max="11269" width="18.28515625" style="24" customWidth="1"/>
    <col min="11270" max="11518" width="9.42578125" style="24"/>
    <col min="11519" max="11519" width="54.85546875" style="24" bestFit="1" customWidth="1"/>
    <col min="11520" max="11520" width="14.28515625" style="24" bestFit="1" customWidth="1"/>
    <col min="11521" max="11521" width="17" style="24" customWidth="1"/>
    <col min="11522" max="11522" width="17.140625" style="24" bestFit="1" customWidth="1"/>
    <col min="11523" max="11523" width="15.28515625" style="24" bestFit="1" customWidth="1"/>
    <col min="11524" max="11524" width="16.28515625" style="24" customWidth="1"/>
    <col min="11525" max="11525" width="18.28515625" style="24" customWidth="1"/>
    <col min="11526" max="11774" width="9.42578125" style="24"/>
    <col min="11775" max="11775" width="54.85546875" style="24" bestFit="1" customWidth="1"/>
    <col min="11776" max="11776" width="14.28515625" style="24" bestFit="1" customWidth="1"/>
    <col min="11777" max="11777" width="17" style="24" customWidth="1"/>
    <col min="11778" max="11778" width="17.140625" style="24" bestFit="1" customWidth="1"/>
    <col min="11779" max="11779" width="15.28515625" style="24" bestFit="1" customWidth="1"/>
    <col min="11780" max="11780" width="16.28515625" style="24" customWidth="1"/>
    <col min="11781" max="11781" width="18.28515625" style="24" customWidth="1"/>
    <col min="11782" max="12030" width="9.42578125" style="24"/>
    <col min="12031" max="12031" width="54.85546875" style="24" bestFit="1" customWidth="1"/>
    <col min="12032" max="12032" width="14.28515625" style="24" bestFit="1" customWidth="1"/>
    <col min="12033" max="12033" width="17" style="24" customWidth="1"/>
    <col min="12034" max="12034" width="17.140625" style="24" bestFit="1" customWidth="1"/>
    <col min="12035" max="12035" width="15.28515625" style="24" bestFit="1" customWidth="1"/>
    <col min="12036" max="12036" width="16.28515625" style="24" customWidth="1"/>
    <col min="12037" max="12037" width="18.28515625" style="24" customWidth="1"/>
    <col min="12038" max="12286" width="9.42578125" style="24"/>
    <col min="12287" max="12287" width="54.85546875" style="24" bestFit="1" customWidth="1"/>
    <col min="12288" max="12288" width="14.28515625" style="24" bestFit="1" customWidth="1"/>
    <col min="12289" max="12289" width="17" style="24" customWidth="1"/>
    <col min="12290" max="12290" width="17.140625" style="24" bestFit="1" customWidth="1"/>
    <col min="12291" max="12291" width="15.28515625" style="24" bestFit="1" customWidth="1"/>
    <col min="12292" max="12292" width="16.28515625" style="24" customWidth="1"/>
    <col min="12293" max="12293" width="18.28515625" style="24" customWidth="1"/>
    <col min="12294" max="12542" width="9.42578125" style="24"/>
    <col min="12543" max="12543" width="54.85546875" style="24" bestFit="1" customWidth="1"/>
    <col min="12544" max="12544" width="14.28515625" style="24" bestFit="1" customWidth="1"/>
    <col min="12545" max="12545" width="17" style="24" customWidth="1"/>
    <col min="12546" max="12546" width="17.140625" style="24" bestFit="1" customWidth="1"/>
    <col min="12547" max="12547" width="15.28515625" style="24" bestFit="1" customWidth="1"/>
    <col min="12548" max="12548" width="16.28515625" style="24" customWidth="1"/>
    <col min="12549" max="12549" width="18.28515625" style="24" customWidth="1"/>
    <col min="12550" max="12798" width="9.42578125" style="24"/>
    <col min="12799" max="12799" width="54.85546875" style="24" bestFit="1" customWidth="1"/>
    <col min="12800" max="12800" width="14.28515625" style="24" bestFit="1" customWidth="1"/>
    <col min="12801" max="12801" width="17" style="24" customWidth="1"/>
    <col min="12802" max="12802" width="17.140625" style="24" bestFit="1" customWidth="1"/>
    <col min="12803" max="12803" width="15.28515625" style="24" bestFit="1" customWidth="1"/>
    <col min="12804" max="12804" width="16.28515625" style="24" customWidth="1"/>
    <col min="12805" max="12805" width="18.28515625" style="24" customWidth="1"/>
    <col min="12806" max="13054" width="9.42578125" style="24"/>
    <col min="13055" max="13055" width="54.85546875" style="24" bestFit="1" customWidth="1"/>
    <col min="13056" max="13056" width="14.28515625" style="24" bestFit="1" customWidth="1"/>
    <col min="13057" max="13057" width="17" style="24" customWidth="1"/>
    <col min="13058" max="13058" width="17.140625" style="24" bestFit="1" customWidth="1"/>
    <col min="13059" max="13059" width="15.28515625" style="24" bestFit="1" customWidth="1"/>
    <col min="13060" max="13060" width="16.28515625" style="24" customWidth="1"/>
    <col min="13061" max="13061" width="18.28515625" style="24" customWidth="1"/>
    <col min="13062" max="13310" width="9.42578125" style="24"/>
    <col min="13311" max="13311" width="54.85546875" style="24" bestFit="1" customWidth="1"/>
    <col min="13312" max="13312" width="14.28515625" style="24" bestFit="1" customWidth="1"/>
    <col min="13313" max="13313" width="17" style="24" customWidth="1"/>
    <col min="13314" max="13314" width="17.140625" style="24" bestFit="1" customWidth="1"/>
    <col min="13315" max="13315" width="15.28515625" style="24" bestFit="1" customWidth="1"/>
    <col min="13316" max="13316" width="16.28515625" style="24" customWidth="1"/>
    <col min="13317" max="13317" width="18.28515625" style="24" customWidth="1"/>
    <col min="13318" max="13566" width="9.42578125" style="24"/>
    <col min="13567" max="13567" width="54.85546875" style="24" bestFit="1" customWidth="1"/>
    <col min="13568" max="13568" width="14.28515625" style="24" bestFit="1" customWidth="1"/>
    <col min="13569" max="13569" width="17" style="24" customWidth="1"/>
    <col min="13570" max="13570" width="17.140625" style="24" bestFit="1" customWidth="1"/>
    <col min="13571" max="13571" width="15.28515625" style="24" bestFit="1" customWidth="1"/>
    <col min="13572" max="13572" width="16.28515625" style="24" customWidth="1"/>
    <col min="13573" max="13573" width="18.28515625" style="24" customWidth="1"/>
    <col min="13574" max="13822" width="9.42578125" style="24"/>
    <col min="13823" max="13823" width="54.85546875" style="24" bestFit="1" customWidth="1"/>
    <col min="13824" max="13824" width="14.28515625" style="24" bestFit="1" customWidth="1"/>
    <col min="13825" max="13825" width="17" style="24" customWidth="1"/>
    <col min="13826" max="13826" width="17.140625" style="24" bestFit="1" customWidth="1"/>
    <col min="13827" max="13827" width="15.28515625" style="24" bestFit="1" customWidth="1"/>
    <col min="13828" max="13828" width="16.28515625" style="24" customWidth="1"/>
    <col min="13829" max="13829" width="18.28515625" style="24" customWidth="1"/>
    <col min="13830" max="14078" width="9.42578125" style="24"/>
    <col min="14079" max="14079" width="54.85546875" style="24" bestFit="1" customWidth="1"/>
    <col min="14080" max="14080" width="14.28515625" style="24" bestFit="1" customWidth="1"/>
    <col min="14081" max="14081" width="17" style="24" customWidth="1"/>
    <col min="14082" max="14082" width="17.140625" style="24" bestFit="1" customWidth="1"/>
    <col min="14083" max="14083" width="15.28515625" style="24" bestFit="1" customWidth="1"/>
    <col min="14084" max="14084" width="16.28515625" style="24" customWidth="1"/>
    <col min="14085" max="14085" width="18.28515625" style="24" customWidth="1"/>
    <col min="14086" max="14334" width="9.42578125" style="24"/>
    <col min="14335" max="14335" width="54.85546875" style="24" bestFit="1" customWidth="1"/>
    <col min="14336" max="14336" width="14.28515625" style="24" bestFit="1" customWidth="1"/>
    <col min="14337" max="14337" width="17" style="24" customWidth="1"/>
    <col min="14338" max="14338" width="17.140625" style="24" bestFit="1" customWidth="1"/>
    <col min="14339" max="14339" width="15.28515625" style="24" bestFit="1" customWidth="1"/>
    <col min="14340" max="14340" width="16.28515625" style="24" customWidth="1"/>
    <col min="14341" max="14341" width="18.28515625" style="24" customWidth="1"/>
    <col min="14342" max="14590" width="9.42578125" style="24"/>
    <col min="14591" max="14591" width="54.85546875" style="24" bestFit="1" customWidth="1"/>
    <col min="14592" max="14592" width="14.28515625" style="24" bestFit="1" customWidth="1"/>
    <col min="14593" max="14593" width="17" style="24" customWidth="1"/>
    <col min="14594" max="14594" width="17.140625" style="24" bestFit="1" customWidth="1"/>
    <col min="14595" max="14595" width="15.28515625" style="24" bestFit="1" customWidth="1"/>
    <col min="14596" max="14596" width="16.28515625" style="24" customWidth="1"/>
    <col min="14597" max="14597" width="18.28515625" style="24" customWidth="1"/>
    <col min="14598" max="14846" width="9.42578125" style="24"/>
    <col min="14847" max="14847" width="54.85546875" style="24" bestFit="1" customWidth="1"/>
    <col min="14848" max="14848" width="14.28515625" style="24" bestFit="1" customWidth="1"/>
    <col min="14849" max="14849" width="17" style="24" customWidth="1"/>
    <col min="14850" max="14850" width="17.140625" style="24" bestFit="1" customWidth="1"/>
    <col min="14851" max="14851" width="15.28515625" style="24" bestFit="1" customWidth="1"/>
    <col min="14852" max="14852" width="16.28515625" style="24" customWidth="1"/>
    <col min="14853" max="14853" width="18.28515625" style="24" customWidth="1"/>
    <col min="14854" max="15102" width="9.42578125" style="24"/>
    <col min="15103" max="15103" width="54.85546875" style="24" bestFit="1" customWidth="1"/>
    <col min="15104" max="15104" width="14.28515625" style="24" bestFit="1" customWidth="1"/>
    <col min="15105" max="15105" width="17" style="24" customWidth="1"/>
    <col min="15106" max="15106" width="17.140625" style="24" bestFit="1" customWidth="1"/>
    <col min="15107" max="15107" width="15.28515625" style="24" bestFit="1" customWidth="1"/>
    <col min="15108" max="15108" width="16.28515625" style="24" customWidth="1"/>
    <col min="15109" max="15109" width="18.28515625" style="24" customWidth="1"/>
    <col min="15110" max="15358" width="9.42578125" style="24"/>
    <col min="15359" max="15359" width="54.85546875" style="24" bestFit="1" customWidth="1"/>
    <col min="15360" max="15360" width="14.28515625" style="24" bestFit="1" customWidth="1"/>
    <col min="15361" max="15361" width="17" style="24" customWidth="1"/>
    <col min="15362" max="15362" width="17.140625" style="24" bestFit="1" customWidth="1"/>
    <col min="15363" max="15363" width="15.28515625" style="24" bestFit="1" customWidth="1"/>
    <col min="15364" max="15364" width="16.28515625" style="24" customWidth="1"/>
    <col min="15365" max="15365" width="18.28515625" style="24" customWidth="1"/>
    <col min="15366" max="15614" width="9.42578125" style="24"/>
    <col min="15615" max="15615" width="54.85546875" style="24" bestFit="1" customWidth="1"/>
    <col min="15616" max="15616" width="14.28515625" style="24" bestFit="1" customWidth="1"/>
    <col min="15617" max="15617" width="17" style="24" customWidth="1"/>
    <col min="15618" max="15618" width="17.140625" style="24" bestFit="1" customWidth="1"/>
    <col min="15619" max="15619" width="15.28515625" style="24" bestFit="1" customWidth="1"/>
    <col min="15620" max="15620" width="16.28515625" style="24" customWidth="1"/>
    <col min="15621" max="15621" width="18.28515625" style="24" customWidth="1"/>
    <col min="15622" max="15870" width="9.42578125" style="24"/>
    <col min="15871" max="15871" width="54.85546875" style="24" bestFit="1" customWidth="1"/>
    <col min="15872" max="15872" width="14.28515625" style="24" bestFit="1" customWidth="1"/>
    <col min="15873" max="15873" width="17" style="24" customWidth="1"/>
    <col min="15874" max="15874" width="17.140625" style="24" bestFit="1" customWidth="1"/>
    <col min="15875" max="15875" width="15.28515625" style="24" bestFit="1" customWidth="1"/>
    <col min="15876" max="15876" width="16.28515625" style="24" customWidth="1"/>
    <col min="15877" max="15877" width="18.28515625" style="24" customWidth="1"/>
    <col min="15878" max="16126" width="9.42578125" style="24"/>
    <col min="16127" max="16127" width="54.85546875" style="24" bestFit="1" customWidth="1"/>
    <col min="16128" max="16128" width="14.28515625" style="24" bestFit="1" customWidth="1"/>
    <col min="16129" max="16129" width="17" style="24" customWidth="1"/>
    <col min="16130" max="16130" width="17.140625" style="24" bestFit="1" customWidth="1"/>
    <col min="16131" max="16131" width="15.28515625" style="24" bestFit="1" customWidth="1"/>
    <col min="16132" max="16132" width="16.28515625" style="24" customWidth="1"/>
    <col min="16133" max="16133" width="18.28515625" style="24" customWidth="1"/>
    <col min="16134" max="16384" width="9.42578125" style="24"/>
  </cols>
  <sheetData>
    <row r="1" spans="1:7" ht="37.5" customHeight="1">
      <c r="A1" s="81" t="s">
        <v>293</v>
      </c>
      <c r="B1" s="81"/>
      <c r="C1" s="81"/>
      <c r="D1" s="81"/>
      <c r="E1" s="81"/>
    </row>
    <row r="2" spans="1:7" ht="96.75" customHeight="1">
      <c r="A2" s="25" t="s">
        <v>277</v>
      </c>
      <c r="B2" s="25" t="s">
        <v>273</v>
      </c>
      <c r="C2" s="26" t="s">
        <v>278</v>
      </c>
      <c r="D2" s="25" t="s">
        <v>279</v>
      </c>
      <c r="E2" s="25" t="s">
        <v>280</v>
      </c>
    </row>
    <row r="3" spans="1:7" s="52" customFormat="1">
      <c r="A3" s="48" t="s">
        <v>292</v>
      </c>
      <c r="B3" s="49"/>
      <c r="C3" s="50">
        <f>C4+C12+C17+C20+C22+C29+C31+C36+C38</f>
        <v>352903599.37999994</v>
      </c>
      <c r="D3" s="50">
        <f>D4+D12+D17+D20+D22+D29+D31+D36+D38</f>
        <v>241471630.77000001</v>
      </c>
      <c r="E3" s="51">
        <f>D3/C3*100</f>
        <v>68.424247073203674</v>
      </c>
    </row>
    <row r="4" spans="1:7">
      <c r="A4" s="27" t="s">
        <v>178</v>
      </c>
      <c r="B4" s="28" t="s">
        <v>179</v>
      </c>
      <c r="C4" s="29">
        <f>SUM(C5:C11)</f>
        <v>61033053.539999999</v>
      </c>
      <c r="D4" s="29">
        <f>SUM(D5:D11)</f>
        <v>42621973.100000001</v>
      </c>
      <c r="E4" s="30">
        <f t="shared" ref="E4:E39" si="0">D4/C4*100</f>
        <v>69.834246572746522</v>
      </c>
      <c r="G4" s="31"/>
    </row>
    <row r="5" spans="1:7" ht="47.25">
      <c r="A5" s="32" t="s">
        <v>180</v>
      </c>
      <c r="B5" s="33" t="s">
        <v>181</v>
      </c>
      <c r="C5" s="34">
        <v>2766184</v>
      </c>
      <c r="D5" s="34">
        <v>2536005.71</v>
      </c>
      <c r="E5" s="35">
        <f t="shared" si="0"/>
        <v>91.678851081489881</v>
      </c>
    </row>
    <row r="6" spans="1:7" ht="63">
      <c r="A6" s="32" t="s">
        <v>182</v>
      </c>
      <c r="B6" s="33" t="s">
        <v>183</v>
      </c>
      <c r="C6" s="34">
        <v>613239</v>
      </c>
      <c r="D6" s="34">
        <v>497732.56</v>
      </c>
      <c r="E6" s="35">
        <f t="shared" si="0"/>
        <v>81.164531283887683</v>
      </c>
    </row>
    <row r="7" spans="1:7" ht="63">
      <c r="A7" s="32" t="s">
        <v>281</v>
      </c>
      <c r="B7" s="33" t="s">
        <v>184</v>
      </c>
      <c r="C7" s="55">
        <v>20762133.59</v>
      </c>
      <c r="D7" s="56">
        <v>14881293.130000001</v>
      </c>
      <c r="E7" s="35">
        <f>D7/C7*100</f>
        <v>71.675163178641327</v>
      </c>
    </row>
    <row r="8" spans="1:7" hidden="1">
      <c r="A8" s="32" t="s">
        <v>185</v>
      </c>
      <c r="B8" s="37" t="s">
        <v>186</v>
      </c>
      <c r="C8" s="38">
        <v>0</v>
      </c>
      <c r="D8" s="38">
        <v>0</v>
      </c>
      <c r="E8" s="35" t="s">
        <v>282</v>
      </c>
    </row>
    <row r="9" spans="1:7" ht="47.25">
      <c r="A9" s="32" t="s">
        <v>187</v>
      </c>
      <c r="B9" s="33" t="s">
        <v>188</v>
      </c>
      <c r="C9" s="39">
        <v>6597437</v>
      </c>
      <c r="D9" s="39">
        <v>4479032.13</v>
      </c>
      <c r="E9" s="35">
        <f>D9/C9*100</f>
        <v>67.890487321061187</v>
      </c>
    </row>
    <row r="10" spans="1:7">
      <c r="A10" s="32" t="s">
        <v>189</v>
      </c>
      <c r="B10" s="37" t="s">
        <v>190</v>
      </c>
      <c r="C10" s="40">
        <v>80000</v>
      </c>
      <c r="D10" s="40">
        <v>0</v>
      </c>
      <c r="E10" s="35">
        <f>D10/C10*100</f>
        <v>0</v>
      </c>
    </row>
    <row r="11" spans="1:7">
      <c r="A11" s="32" t="s">
        <v>191</v>
      </c>
      <c r="B11" s="33" t="s">
        <v>192</v>
      </c>
      <c r="C11" s="40">
        <v>30214059.949999999</v>
      </c>
      <c r="D11" s="40">
        <v>20227909.57</v>
      </c>
      <c r="E11" s="35">
        <f>D11/C11*100</f>
        <v>66.948664308849374</v>
      </c>
    </row>
    <row r="12" spans="1:7">
      <c r="A12" s="27" t="s">
        <v>193</v>
      </c>
      <c r="B12" s="28" t="s">
        <v>194</v>
      </c>
      <c r="C12" s="29">
        <f>SUM(C13:C16)</f>
        <v>42145573.730000004</v>
      </c>
      <c r="D12" s="29">
        <f>SUM(D13:D16)</f>
        <v>30173232.549999997</v>
      </c>
      <c r="E12" s="30">
        <f t="shared" si="0"/>
        <v>71.592885989168849</v>
      </c>
    </row>
    <row r="13" spans="1:7">
      <c r="A13" s="32" t="s">
        <v>195</v>
      </c>
      <c r="B13" s="33" t="s">
        <v>196</v>
      </c>
      <c r="C13" s="40">
        <v>1316399.98</v>
      </c>
      <c r="D13" s="40">
        <v>355667</v>
      </c>
      <c r="E13" s="35">
        <f t="shared" si="0"/>
        <v>27.018155986298332</v>
      </c>
    </row>
    <row r="14" spans="1:7">
      <c r="A14" s="32" t="s">
        <v>197</v>
      </c>
      <c r="B14" s="33" t="s">
        <v>198</v>
      </c>
      <c r="C14" s="40">
        <v>17574000</v>
      </c>
      <c r="D14" s="40">
        <v>14317333.27</v>
      </c>
      <c r="E14" s="35">
        <f t="shared" si="0"/>
        <v>81.468836178445429</v>
      </c>
    </row>
    <row r="15" spans="1:7">
      <c r="A15" s="32" t="s">
        <v>199</v>
      </c>
      <c r="B15" s="33" t="s">
        <v>200</v>
      </c>
      <c r="C15" s="40">
        <v>20714077.48</v>
      </c>
      <c r="D15" s="40">
        <v>13596661.779999999</v>
      </c>
      <c r="E15" s="35">
        <f t="shared" si="0"/>
        <v>65.639716724666798</v>
      </c>
    </row>
    <row r="16" spans="1:7">
      <c r="A16" s="32" t="s">
        <v>201</v>
      </c>
      <c r="B16" s="33" t="s">
        <v>202</v>
      </c>
      <c r="C16" s="40">
        <v>2541096.27</v>
      </c>
      <c r="D16" s="40">
        <v>1903570.5</v>
      </c>
      <c r="E16" s="35">
        <f t="shared" si="0"/>
        <v>74.911388540190956</v>
      </c>
    </row>
    <row r="17" spans="1:5">
      <c r="A17" s="27" t="s">
        <v>203</v>
      </c>
      <c r="B17" s="28" t="s">
        <v>204</v>
      </c>
      <c r="C17" s="29">
        <f>SUM(C18:C19)</f>
        <v>2914544.01</v>
      </c>
      <c r="D17" s="29">
        <f>SUM(D18:D19)</f>
        <v>1814896.54</v>
      </c>
      <c r="E17" s="30">
        <f>D17/C17*100</f>
        <v>62.270342591258384</v>
      </c>
    </row>
    <row r="18" spans="1:5" s="42" customFormat="1" hidden="1">
      <c r="A18" s="32" t="s">
        <v>283</v>
      </c>
      <c r="B18" s="37" t="s">
        <v>284</v>
      </c>
      <c r="C18" s="36">
        <v>0</v>
      </c>
      <c r="D18" s="36">
        <v>0</v>
      </c>
      <c r="E18" s="41" t="s">
        <v>282</v>
      </c>
    </row>
    <row r="19" spans="1:5">
      <c r="A19" s="43" t="s">
        <v>205</v>
      </c>
      <c r="B19" s="44" t="s">
        <v>206</v>
      </c>
      <c r="C19" s="40">
        <v>2914544.01</v>
      </c>
      <c r="D19" s="40">
        <v>1814896.54</v>
      </c>
      <c r="E19" s="41">
        <f t="shared" si="0"/>
        <v>62.270342591258384</v>
      </c>
    </row>
    <row r="20" spans="1:5">
      <c r="A20" s="27" t="s">
        <v>207</v>
      </c>
      <c r="B20" s="45" t="s">
        <v>211</v>
      </c>
      <c r="C20" s="29">
        <f>C21</f>
        <v>460000</v>
      </c>
      <c r="D20" s="29">
        <f>D21</f>
        <v>460000</v>
      </c>
      <c r="E20" s="46">
        <f>D20/C20*100</f>
        <v>100</v>
      </c>
    </row>
    <row r="21" spans="1:5" ht="15.75" customHeight="1">
      <c r="A21" s="32" t="s">
        <v>208</v>
      </c>
      <c r="B21" s="37" t="s">
        <v>209</v>
      </c>
      <c r="C21" s="34">
        <v>460000</v>
      </c>
      <c r="D21" s="34">
        <v>460000</v>
      </c>
      <c r="E21" s="47">
        <f>D21/C21*100</f>
        <v>100</v>
      </c>
    </row>
    <row r="22" spans="1:5">
      <c r="A22" s="27" t="s">
        <v>210</v>
      </c>
      <c r="B22" s="28" t="s">
        <v>211</v>
      </c>
      <c r="C22" s="29">
        <f>SUM(C23:C28)</f>
        <v>193791541.49999997</v>
      </c>
      <c r="D22" s="29">
        <f>SUM(D23:D28)</f>
        <v>130314708.34</v>
      </c>
      <c r="E22" s="30">
        <f>D22/C22*100</f>
        <v>67.244786501685383</v>
      </c>
    </row>
    <row r="23" spans="1:5">
      <c r="A23" s="32" t="s">
        <v>212</v>
      </c>
      <c r="B23" s="33" t="s">
        <v>213</v>
      </c>
      <c r="C23" s="40">
        <v>58203302.549999997</v>
      </c>
      <c r="D23" s="40">
        <v>41366954.259999998</v>
      </c>
      <c r="E23" s="35">
        <f t="shared" si="0"/>
        <v>71.073207958368684</v>
      </c>
    </row>
    <row r="24" spans="1:5">
      <c r="A24" s="32" t="s">
        <v>214</v>
      </c>
      <c r="B24" s="33" t="s">
        <v>215</v>
      </c>
      <c r="C24" s="40">
        <v>95758994.159999996</v>
      </c>
      <c r="D24" s="40">
        <v>64215128.780000001</v>
      </c>
      <c r="E24" s="35">
        <f t="shared" si="0"/>
        <v>67.059109531482164</v>
      </c>
    </row>
    <row r="25" spans="1:5">
      <c r="A25" s="32" t="s">
        <v>285</v>
      </c>
      <c r="B25" s="37" t="s">
        <v>216</v>
      </c>
      <c r="C25" s="40">
        <v>26240352.309999999</v>
      </c>
      <c r="D25" s="40">
        <v>18542231.93</v>
      </c>
      <c r="E25" s="35">
        <f t="shared" si="0"/>
        <v>70.663044881961042</v>
      </c>
    </row>
    <row r="26" spans="1:5" ht="31.5">
      <c r="A26" s="32" t="s">
        <v>217</v>
      </c>
      <c r="B26" s="33" t="s">
        <v>218</v>
      </c>
      <c r="C26" s="34">
        <v>220554</v>
      </c>
      <c r="D26" s="34">
        <v>38703</v>
      </c>
      <c r="E26" s="35">
        <f t="shared" si="0"/>
        <v>17.548083462553386</v>
      </c>
    </row>
    <row r="27" spans="1:5">
      <c r="A27" s="32" t="s">
        <v>286</v>
      </c>
      <c r="B27" s="33" t="s">
        <v>219</v>
      </c>
      <c r="C27" s="40">
        <v>236072</v>
      </c>
      <c r="D27" s="40">
        <v>124168.05</v>
      </c>
      <c r="E27" s="35">
        <f t="shared" si="0"/>
        <v>52.597533803246463</v>
      </c>
    </row>
    <row r="28" spans="1:5">
      <c r="A28" s="32" t="s">
        <v>220</v>
      </c>
      <c r="B28" s="33" t="s">
        <v>221</v>
      </c>
      <c r="C28" s="40">
        <v>13132266.48</v>
      </c>
      <c r="D28" s="40">
        <v>6027522.3200000003</v>
      </c>
      <c r="E28" s="35">
        <f t="shared" si="0"/>
        <v>45.898568454879538</v>
      </c>
    </row>
    <row r="29" spans="1:5">
      <c r="A29" s="27" t="s">
        <v>222</v>
      </c>
      <c r="B29" s="28" t="s">
        <v>223</v>
      </c>
      <c r="C29" s="29">
        <f>C30</f>
        <v>43517320.75</v>
      </c>
      <c r="D29" s="29">
        <f>D30</f>
        <v>28953323.620000001</v>
      </c>
      <c r="E29" s="30">
        <f>D29/C29*100</f>
        <v>66.532872706783081</v>
      </c>
    </row>
    <row r="30" spans="1:5">
      <c r="A30" s="32" t="s">
        <v>224</v>
      </c>
      <c r="B30" s="33" t="s">
        <v>225</v>
      </c>
      <c r="C30" s="40">
        <v>43517320.75</v>
      </c>
      <c r="D30" s="40">
        <v>28953323.620000001</v>
      </c>
      <c r="E30" s="35">
        <f t="shared" si="0"/>
        <v>66.532872706783081</v>
      </c>
    </row>
    <row r="31" spans="1:5">
      <c r="A31" s="27" t="s">
        <v>226</v>
      </c>
      <c r="B31" s="28" t="s">
        <v>227</v>
      </c>
      <c r="C31" s="29">
        <f>SUM(C32:C35)</f>
        <v>7947755.9500000002</v>
      </c>
      <c r="D31" s="29">
        <f>SUM(D32:D35)</f>
        <v>6231209.9199999999</v>
      </c>
      <c r="E31" s="30">
        <f>D31/C31*100</f>
        <v>78.40212959734879</v>
      </c>
    </row>
    <row r="32" spans="1:5">
      <c r="A32" s="32" t="s">
        <v>228</v>
      </c>
      <c r="B32" s="33" t="s">
        <v>229</v>
      </c>
      <c r="C32" s="40">
        <v>2088348.33</v>
      </c>
      <c r="D32" s="40">
        <v>1471746.78</v>
      </c>
      <c r="E32" s="35">
        <f t="shared" si="0"/>
        <v>70.474200058378187</v>
      </c>
    </row>
    <row r="33" spans="1:5">
      <c r="A33" s="32" t="s">
        <v>230</v>
      </c>
      <c r="B33" s="33">
        <v>1003</v>
      </c>
      <c r="C33" s="40">
        <v>1893119</v>
      </c>
      <c r="D33" s="40">
        <v>1555995</v>
      </c>
      <c r="E33" s="35">
        <f t="shared" si="0"/>
        <v>82.192139004468288</v>
      </c>
    </row>
    <row r="34" spans="1:5">
      <c r="A34" s="32" t="s">
        <v>231</v>
      </c>
      <c r="B34" s="33" t="s">
        <v>232</v>
      </c>
      <c r="C34" s="40">
        <v>2402788.62</v>
      </c>
      <c r="D34" s="40">
        <v>1724268.14</v>
      </c>
      <c r="E34" s="35">
        <f t="shared" si="0"/>
        <v>71.761124788413539</v>
      </c>
    </row>
    <row r="35" spans="1:5">
      <c r="A35" s="32" t="s">
        <v>233</v>
      </c>
      <c r="B35" s="33" t="s">
        <v>234</v>
      </c>
      <c r="C35" s="40">
        <v>1563500</v>
      </c>
      <c r="D35" s="40">
        <v>1479200</v>
      </c>
      <c r="E35" s="35">
        <f t="shared" si="0"/>
        <v>94.608250719539498</v>
      </c>
    </row>
    <row r="36" spans="1:5">
      <c r="A36" s="27" t="s">
        <v>235</v>
      </c>
      <c r="B36" s="28" t="s">
        <v>236</v>
      </c>
      <c r="C36" s="29">
        <f>C37</f>
        <v>1092740</v>
      </c>
      <c r="D36" s="29">
        <f>D37</f>
        <v>901409</v>
      </c>
      <c r="E36" s="30">
        <f>D36/C36*100</f>
        <v>82.490711422662301</v>
      </c>
    </row>
    <row r="37" spans="1:5">
      <c r="A37" s="32" t="s">
        <v>287</v>
      </c>
      <c r="B37" s="33" t="s">
        <v>288</v>
      </c>
      <c r="C37" s="40">
        <v>1092740</v>
      </c>
      <c r="D37" s="40">
        <v>901409</v>
      </c>
      <c r="E37" s="35">
        <f t="shared" si="0"/>
        <v>82.490711422662301</v>
      </c>
    </row>
    <row r="38" spans="1:5" ht="31.5">
      <c r="A38" s="27" t="s">
        <v>289</v>
      </c>
      <c r="B38" s="28" t="s">
        <v>237</v>
      </c>
      <c r="C38" s="29">
        <f>C39</f>
        <v>1069.9000000000001</v>
      </c>
      <c r="D38" s="29">
        <f>D39</f>
        <v>877.7</v>
      </c>
      <c r="E38" s="30">
        <f>D38/C38*100</f>
        <v>82.035704271427235</v>
      </c>
    </row>
    <row r="39" spans="1:5" ht="31.5">
      <c r="A39" s="32" t="s">
        <v>290</v>
      </c>
      <c r="B39" s="33" t="s">
        <v>291</v>
      </c>
      <c r="C39" s="34">
        <v>1069.9000000000001</v>
      </c>
      <c r="D39" s="34">
        <v>877.7</v>
      </c>
      <c r="E39" s="35">
        <f t="shared" si="0"/>
        <v>82.035704271427235</v>
      </c>
    </row>
    <row r="40" spans="1:5" s="52" customFormat="1" ht="31.5">
      <c r="A40" s="48" t="s">
        <v>238</v>
      </c>
      <c r="B40" s="49">
        <v>7900</v>
      </c>
      <c r="C40" s="50">
        <v>-25658398.93</v>
      </c>
      <c r="D40" s="50">
        <v>12611955.85</v>
      </c>
      <c r="E40" s="51"/>
    </row>
  </sheetData>
  <autoFilter ref="A2:D39"/>
  <mergeCells count="1">
    <mergeCell ref="A1:E1"/>
  </mergeCells>
  <pageMargins left="0.31496062992125984" right="0.11811023622047245" top="0.55118110236220474" bottom="0.55118110236220474" header="0.31496062992125984" footer="0.31496062992125984"/>
  <pageSetup paperSize="9" scale="83" fitToHeight="0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D21"/>
  <sheetViews>
    <sheetView topLeftCell="A4" workbookViewId="0">
      <selection activeCell="G14" sqref="G14"/>
    </sheetView>
  </sheetViews>
  <sheetFormatPr defaultRowHeight="15"/>
  <cols>
    <col min="1" max="1" width="54.5703125" style="60" customWidth="1"/>
    <col min="2" max="2" width="28.85546875" style="21" customWidth="1"/>
    <col min="3" max="3" width="19.140625" customWidth="1"/>
    <col min="4" max="4" width="18.7109375" customWidth="1"/>
  </cols>
  <sheetData>
    <row r="1" spans="1:4">
      <c r="A1" s="82"/>
      <c r="B1" s="83"/>
      <c r="C1" s="83"/>
      <c r="D1" s="83"/>
    </row>
    <row r="2" spans="1:4" ht="20.25">
      <c r="A2" s="84" t="s">
        <v>275</v>
      </c>
      <c r="B2" s="85"/>
      <c r="C2" s="85"/>
      <c r="D2" s="85"/>
    </row>
    <row r="3" spans="1:4">
      <c r="A3" s="82"/>
      <c r="B3" s="83"/>
      <c r="C3" s="83"/>
      <c r="D3" s="83"/>
    </row>
    <row r="4" spans="1:4">
      <c r="A4" s="82"/>
      <c r="B4" s="83"/>
      <c r="C4" s="83"/>
      <c r="D4" s="83"/>
    </row>
    <row r="5" spans="1:4" s="57" customFormat="1" ht="63">
      <c r="A5" s="65" t="s">
        <v>274</v>
      </c>
      <c r="B5" s="66" t="s">
        <v>276</v>
      </c>
      <c r="C5" s="66" t="s">
        <v>294</v>
      </c>
      <c r="D5" s="66" t="s">
        <v>295</v>
      </c>
    </row>
    <row r="6" spans="1:4" s="70" customFormat="1" ht="15.75">
      <c r="A6" s="67" t="s">
        <v>239</v>
      </c>
      <c r="B6" s="68" t="s">
        <v>240</v>
      </c>
      <c r="C6" s="69">
        <v>25658398.93</v>
      </c>
      <c r="D6" s="69">
        <v>-12611955.85</v>
      </c>
    </row>
    <row r="7" spans="1:4" s="57" customFormat="1" ht="31.5">
      <c r="A7" s="62" t="s">
        <v>241</v>
      </c>
      <c r="B7" s="63" t="s">
        <v>242</v>
      </c>
      <c r="C7" s="64">
        <v>-1172445.3400000001</v>
      </c>
      <c r="D7" s="64">
        <v>0</v>
      </c>
    </row>
    <row r="8" spans="1:4" s="57" customFormat="1" ht="31.5">
      <c r="A8" s="59" t="s">
        <v>243</v>
      </c>
      <c r="B8" s="61" t="s">
        <v>244</v>
      </c>
      <c r="C8" s="58">
        <v>-1172445.3400000001</v>
      </c>
      <c r="D8" s="58">
        <v>0</v>
      </c>
    </row>
    <row r="9" spans="1:4" s="57" customFormat="1" ht="47.25">
      <c r="A9" s="59" t="s">
        <v>245</v>
      </c>
      <c r="B9" s="61" t="s">
        <v>246</v>
      </c>
      <c r="C9" s="58">
        <v>-1172445.3400000001</v>
      </c>
      <c r="D9" s="58">
        <v>0</v>
      </c>
    </row>
    <row r="10" spans="1:4" s="57" customFormat="1" ht="47.25">
      <c r="A10" s="59" t="s">
        <v>247</v>
      </c>
      <c r="B10" s="61" t="s">
        <v>248</v>
      </c>
      <c r="C10" s="58">
        <v>-1172445.3400000001</v>
      </c>
      <c r="D10" s="58">
        <v>0</v>
      </c>
    </row>
    <row r="11" spans="1:4" s="57" customFormat="1" ht="63">
      <c r="A11" s="59" t="s">
        <v>249</v>
      </c>
      <c r="B11" s="61" t="s">
        <v>250</v>
      </c>
      <c r="C11" s="58">
        <v>-1172445.3400000001</v>
      </c>
      <c r="D11" s="58">
        <v>0</v>
      </c>
    </row>
    <row r="12" spans="1:4" s="57" customFormat="1" ht="15.75">
      <c r="A12" s="62" t="s">
        <v>251</v>
      </c>
      <c r="B12" s="63" t="s">
        <v>242</v>
      </c>
      <c r="C12" s="64">
        <v>26830844.27</v>
      </c>
      <c r="D12" s="64">
        <v>-12611955.85</v>
      </c>
    </row>
    <row r="13" spans="1:4" s="57" customFormat="1" ht="31.5">
      <c r="A13" s="59" t="s">
        <v>252</v>
      </c>
      <c r="B13" s="61" t="s">
        <v>253</v>
      </c>
      <c r="C13" s="58">
        <v>26830844.27</v>
      </c>
      <c r="D13" s="58">
        <v>-12611955.85</v>
      </c>
    </row>
    <row r="14" spans="1:4" s="57" customFormat="1" ht="15.75">
      <c r="A14" s="62" t="s">
        <v>254</v>
      </c>
      <c r="B14" s="63" t="s">
        <v>255</v>
      </c>
      <c r="C14" s="64">
        <v>-327245200.44999999</v>
      </c>
      <c r="D14" s="64">
        <v>-257631253.38</v>
      </c>
    </row>
    <row r="15" spans="1:4" s="57" customFormat="1" ht="15.75">
      <c r="A15" s="59" t="s">
        <v>256</v>
      </c>
      <c r="B15" s="61" t="s">
        <v>257</v>
      </c>
      <c r="C15" s="71">
        <v>-327245200.44999999</v>
      </c>
      <c r="D15" s="71">
        <v>-257631253.38</v>
      </c>
    </row>
    <row r="16" spans="1:4" s="57" customFormat="1" ht="31.5">
      <c r="A16" s="59" t="s">
        <v>258</v>
      </c>
      <c r="B16" s="61" t="s">
        <v>259</v>
      </c>
      <c r="C16" s="71">
        <v>-327245200.44999999</v>
      </c>
      <c r="D16" s="71">
        <v>-257631253.38</v>
      </c>
    </row>
    <row r="17" spans="1:4" s="57" customFormat="1" ht="31.5">
      <c r="A17" s="59" t="s">
        <v>260</v>
      </c>
      <c r="B17" s="61" t="s">
        <v>261</v>
      </c>
      <c r="C17" s="71">
        <v>-327245200.44999999</v>
      </c>
      <c r="D17" s="71">
        <v>-257631253.38</v>
      </c>
    </row>
    <row r="18" spans="1:4" s="57" customFormat="1" ht="15.75">
      <c r="A18" s="62" t="s">
        <v>262</v>
      </c>
      <c r="B18" s="63" t="s">
        <v>263</v>
      </c>
      <c r="C18" s="64">
        <v>354076044.72000003</v>
      </c>
      <c r="D18" s="64">
        <v>245019297.53</v>
      </c>
    </row>
    <row r="19" spans="1:4" s="57" customFormat="1" ht="15.75">
      <c r="A19" s="59" t="s">
        <v>264</v>
      </c>
      <c r="B19" s="61" t="s">
        <v>265</v>
      </c>
      <c r="C19" s="71">
        <v>354076044.72000003</v>
      </c>
      <c r="D19" s="71">
        <v>245019297.53</v>
      </c>
    </row>
    <row r="20" spans="1:4" s="57" customFormat="1" ht="31.5">
      <c r="A20" s="59" t="s">
        <v>266</v>
      </c>
      <c r="B20" s="61" t="s">
        <v>267</v>
      </c>
      <c r="C20" s="71">
        <v>354076044.72000003</v>
      </c>
      <c r="D20" s="71">
        <v>245019297.53</v>
      </c>
    </row>
    <row r="21" spans="1:4" s="57" customFormat="1" ht="31.5">
      <c r="A21" s="59" t="s">
        <v>268</v>
      </c>
      <c r="B21" s="61" t="s">
        <v>269</v>
      </c>
      <c r="C21" s="71">
        <v>354076044.72000003</v>
      </c>
      <c r="D21" s="71">
        <v>245019297.53</v>
      </c>
    </row>
  </sheetData>
  <mergeCells count="4">
    <mergeCell ref="A1:D1"/>
    <mergeCell ref="A2:D2"/>
    <mergeCell ref="A3:D3"/>
    <mergeCell ref="A4:D4"/>
  </mergeCells>
  <pageMargins left="0.69999998807907104" right="0.69999998807907104" top="0.75" bottom="0.75" header="0.30000001192092896" footer="0.30000001192092896"/>
  <pageSetup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Fin-05\Пользователь РФО</dc:creator>
  <cp:lastModifiedBy>Чурсина</cp:lastModifiedBy>
  <cp:lastPrinted>2024-10-10T07:43:34Z</cp:lastPrinted>
  <dcterms:created xsi:type="dcterms:W3CDTF">2024-07-10T10:52:30Z</dcterms:created>
  <dcterms:modified xsi:type="dcterms:W3CDTF">2024-10-15T05:57:12Z</dcterms:modified>
</cp:coreProperties>
</file>