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510" yWindow="630" windowWidth="20775" windowHeight="10170" activeTab="1"/>
  </bookViews>
  <sheets>
    <sheet name="Доходы" sheetId="2" r:id="rId1"/>
    <sheet name="расходы" sheetId="6" r:id="rId2"/>
    <sheet name="источники" sheetId="7" r:id="rId3"/>
  </sheets>
  <definedNames>
    <definedName name="_xlnm._FilterDatabase" localSheetId="1" hidden="1">расходы!$A$2:$D$35</definedName>
    <definedName name="_xlnm.Print_Titles" localSheetId="0">Доходы!$3:$4</definedName>
    <definedName name="_xlnm.Print_Area" localSheetId="1">расходы!$A$1:$E$36</definedName>
  </definedNames>
  <calcPr calcId="125725"/>
</workbook>
</file>

<file path=xl/calcChain.xml><?xml version="1.0" encoding="utf-8"?>
<calcChain xmlns="http://schemas.openxmlformats.org/spreadsheetml/2006/main">
  <c r="E25" i="6"/>
  <c r="D6" i="7"/>
  <c r="C6"/>
  <c r="D8"/>
  <c r="C8"/>
  <c r="E35" i="6"/>
  <c r="D34"/>
  <c r="C34"/>
  <c r="E33"/>
  <c r="E32"/>
  <c r="E31"/>
  <c r="E30"/>
  <c r="D29"/>
  <c r="E29" s="1"/>
  <c r="C29"/>
  <c r="E28"/>
  <c r="D27"/>
  <c r="C27"/>
  <c r="E26"/>
  <c r="E24"/>
  <c r="E23"/>
  <c r="E22"/>
  <c r="E21"/>
  <c r="D20"/>
  <c r="C20"/>
  <c r="E19"/>
  <c r="D17"/>
  <c r="E17" s="1"/>
  <c r="C17"/>
  <c r="E16"/>
  <c r="E15"/>
  <c r="E14"/>
  <c r="E13"/>
  <c r="D12"/>
  <c r="C12"/>
  <c r="E11"/>
  <c r="E10"/>
  <c r="E9"/>
  <c r="E7"/>
  <c r="E6"/>
  <c r="E5"/>
  <c r="D4"/>
  <c r="C4"/>
  <c r="E34" l="1"/>
  <c r="E27"/>
  <c r="E20"/>
  <c r="E12"/>
  <c r="E4"/>
  <c r="C3"/>
  <c r="C36" s="1"/>
  <c r="D3"/>
  <c r="D36" s="1"/>
  <c r="E3" l="1"/>
  <c r="E6" i="2"/>
  <c r="D6"/>
  <c r="C6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7"/>
  <c r="E76"/>
  <c r="E75"/>
  <c r="E74"/>
  <c r="E73"/>
  <c r="E72"/>
  <c r="E70"/>
  <c r="E67"/>
  <c r="E66"/>
  <c r="E62"/>
  <c r="E61"/>
  <c r="E60"/>
  <c r="E59"/>
  <c r="E58"/>
  <c r="E56"/>
  <c r="E55"/>
  <c r="E53"/>
  <c r="E52"/>
  <c r="E51"/>
  <c r="E50"/>
  <c r="E49"/>
  <c r="E48"/>
  <c r="E42"/>
  <c r="E41"/>
  <c r="E40"/>
  <c r="E39"/>
  <c r="E38"/>
  <c r="E37"/>
  <c r="E33"/>
  <c r="E32"/>
  <c r="E31"/>
  <c r="E30"/>
  <c r="E26"/>
  <c r="E24"/>
  <c r="E23"/>
  <c r="E22"/>
  <c r="E21"/>
  <c r="E20"/>
  <c r="E19"/>
  <c r="E18"/>
  <c r="E17"/>
  <c r="E16"/>
  <c r="E15"/>
  <c r="E14"/>
  <c r="E13"/>
  <c r="E12"/>
  <c r="E11"/>
  <c r="E10"/>
  <c r="E9"/>
  <c r="E8"/>
</calcChain>
</file>

<file path=xl/sharedStrings.xml><?xml version="1.0" encoding="utf-8"?>
<sst xmlns="http://schemas.openxmlformats.org/spreadsheetml/2006/main" count="311" uniqueCount="287">
  <si>
    <t>Наименование 
показателя</t>
  </si>
  <si>
    <t>Код дохода по бюджетной классификации</t>
  </si>
  <si>
    <t>Наименование показателя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</si>
  <si>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</si>
  <si>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</si>
  <si>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</si>
  <si>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</si>
  <si>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</si>
  <si>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</si>
  <si>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</si>
  <si>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</si>
  <si>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</si>
  <si>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</si>
  <si>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</si>
  <si>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</si>
  <si>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</si>
  <si>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 xml:space="preserve"> 000 1010203001 0000 110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</si>
  <si>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</si>
  <si>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000 1010204001 0000 110</t>
  </si>
  <si>
    <t xml:space="preserve">  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</si>
  <si>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 xml:space="preserve"> 000 1010213001 0000 110</t>
  </si>
  <si>
    <t xml:space="preserve">  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</t>
  </si>
  <si>
    <t xml:space="preserve"> 000 1010214001 0000 110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</si>
  <si>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</si>
  <si>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</si>
  <si>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</si>
  <si>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</si>
  <si>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</si>
  <si>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</si>
  <si>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</si>
  <si>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</si>
  <si>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</si>
  <si>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</si>
  <si>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</si>
  <si>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</si>
  <si>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 xml:space="preserve">  НАЛОГИ НА СОВОКУПНЫЙ ДОХОД</t>
  </si>
  <si>
    <t xml:space="preserve"> 000 1050000000 0000 000</t>
  </si>
  <si>
    <t xml:space="preserve">  Налог, взимаемый с налогоплательщиков, выбравших в качестве объекта налогообложения доходы</t>
  </si>
  <si>
    <t xml:space="preserve"> 000 1050101101 0000 110</t>
  </si>
  <si>
    <t xml:space="preserve">  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</si>
  <si>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 xml:space="preserve"> 000 1050101201 0000 110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</si>
  <si>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</si>
  <si>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</si>
  <si>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</si>
  <si>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 xml:space="preserve"> 000 1050102201 0000 110</t>
  </si>
  <si>
    <t xml:space="preserve">  Минимальный налог, зачисляемый в бюджеты субъектов Российской Федерации (за налоговые периоды, истекшие до 1 января 2016 года)</t>
  </si>
  <si>
    <t xml:space="preserve"> 000 1050105001 0000 110</t>
  </si>
  <si>
    <t xml:space="preserve">  Единый налог на вмененный доход для отдельных видов деятельности</t>
  </si>
  <si>
    <t xml:space="preserve"> 000 1050201002 0000 110</t>
  </si>
  <si>
    <t xml:space="preserve">  Единый сельскохозяйственный налог</t>
  </si>
  <si>
    <t xml:space="preserve"> 000 1050301001 0000 110</t>
  </si>
  <si>
    <t xml:space="preserve">  Налог, взимаемый в связи с применением патентной системы налогообложения, зачисляемый в бюджеты муниципальных районов3</t>
  </si>
  <si>
    <t xml:space="preserve"> 000 1050402002 0000 110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</si>
  <si>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</si>
  <si>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</si>
  <si>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</si>
  <si>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</si>
  <si>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Государственная пошлина за выдачу разрешения на установку рекламной конструкции</t>
  </si>
  <si>
    <t xml:space="preserve"> 000 1080715001 0000 110</t>
  </si>
  <si>
    <t xml:space="preserve">  ЗАДОЛЖЕННОСТЬ И ПЕРЕРАСЧЕТЫ ПО ОТМЕНЕННЫМ НАЛОГАМ, СБОРАМ И ИНЫМ ОБЯЗАТЕЛЬНЫМ ПЛАТЕЖАМ</t>
  </si>
  <si>
    <t xml:space="preserve"> 000 1090000000 0000 000</t>
  </si>
  <si>
    <t xml:space="preserve">  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</si>
  <si>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 xml:space="preserve"> 000 1090703305 0000 110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</si>
  <si>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</si>
  <si>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</si>
  <si>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</si>
  <si>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</si>
  <si>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</si>
  <si>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</si>
  <si>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</si>
  <si>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000 1110502505 0000 120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</si>
  <si>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</si>
  <si>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</si>
  <si>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 xml:space="preserve">  Доходы от сдачи в аренду имущества, составляющего казну муниципальных районов (за исключением земельных участков)</t>
  </si>
  <si>
    <t xml:space="preserve"> 000 1110507505 0000 120</t>
  </si>
  <si>
    <t xml:space="preserve"> 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</si>
  <si>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000 1110904505 0000 120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</si>
  <si>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</si>
  <si>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</si>
  <si>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выбросы загрязняющих веществ в атмосферный воздух стационарными объектами &lt;10&gt;</t>
  </si>
  <si>
    <t xml:space="preserve"> 000 1120101001 0000 120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</si>
  <si>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</si>
  <si>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</si>
  <si>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</t>
  </si>
  <si>
    <t xml:space="preserve"> 000 1120104101 0000 120</t>
  </si>
  <si>
    <t xml:space="preserve">  ДОХОДЫ ОТ ОКАЗАНИЯ ПЛАТНЫХ УСЛУГ И КОМПЕНСАЦИИ ЗАТРАТ ГОСУДАРСТВА</t>
  </si>
  <si>
    <t xml:space="preserve"> 000 1130000000 0000 000</t>
  </si>
  <si>
    <t xml:space="preserve">  Прочие доходы от оказания платных услуг (работ) получателями средств бюджетов муниципальных районов</t>
  </si>
  <si>
    <t xml:space="preserve"> 000 1130199505 0000 130</t>
  </si>
  <si>
    <t xml:space="preserve">  Доходы от компенсации затрат государства</t>
  </si>
  <si>
    <t xml:space="preserve"> 000 1130200000 0000 130</t>
  </si>
  <si>
    <t xml:space="preserve">  Доходы, поступающие в порядке возмещения расходов, понесенных в связи с эксплуатацией имущества муниципальных районов</t>
  </si>
  <si>
    <t xml:space="preserve"> 000 1130206505 0000 130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</si>
  <si>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</si>
  <si>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</si>
  <si>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</si>
  <si>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</si>
  <si>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</si>
  <si>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</si>
  <si>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</si>
  <si>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</si>
  <si>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</si>
  <si>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</si>
  <si>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</si>
  <si>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000 1140602505 0000 430</t>
  </si>
  <si>
    <t xml:space="preserve">  ШТРАФЫ, САНКЦИИ, ВОЗМЕЩЕНИЕ УЩЕРБА</t>
  </si>
  <si>
    <t xml:space="preserve"> 000 1160000000 0000 000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</si>
  <si>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</si>
  <si>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000 1160105301 0000 140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</si>
  <si>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</si>
  <si>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000 1160106301 0000 140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</si>
  <si>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</si>
  <si>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000 1160107301 0000 140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</si>
  <si>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среды, природопользования и обращения с животными, налагаемые мировыми судьями, комиссиями по делам несовершеннолетних и защите их прав</t>
  </si>
  <si>
    <t xml:space="preserve"> 000 1160108301 0000 140</t>
  </si>
  <si>
    <t xml:space="preserve">  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</si>
  <si>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 xml:space="preserve"> 000 1160111301 0000 140</t>
  </si>
  <si>
    <t xml:space="preserve">  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</si>
  <si>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 xml:space="preserve"> 000 1160112301 0000 140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</si>
  <si>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</si>
  <si>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 xml:space="preserve"> 000 1160113301 0000 140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</si>
  <si>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</si>
  <si>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000 1160114301 0000 140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</si>
  <si>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</si>
  <si>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 000 1160115301 0000 140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</si>
  <si>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</si>
  <si>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 000 1160117301 0000 140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</si>
  <si>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</si>
  <si>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000 1160119301 0000 140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</si>
  <si>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</si>
  <si>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000 1160120301 0000 140</t>
  </si>
  <si>
    <t xml:space="preserve">  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</si>
  <si>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 xml:space="preserve"> 000 1160202002 0000 140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</si>
  <si>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</si>
  <si>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</si>
  <si>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</si>
  <si>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</si>
  <si>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</si>
  <si>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000 2021000000 0000 150</t>
  </si>
  <si>
    <t xml:space="preserve">  Дотации бюджетам муниципальных районов на выравнивание бюджетной обеспеченности из бюджета субъекта Российской Федерации</t>
  </si>
  <si>
    <t xml:space="preserve"> 000 2021500105 0000 150</t>
  </si>
  <si>
    <t xml:space="preserve">  Дотации бюджетам муниципальных районов на частичную компенсацию дополнительных расходов на повышение оплаты труда работников бюджетной сферы и иные цели</t>
  </si>
  <si>
    <t xml:space="preserve"> 000 2021500905 0000 150</t>
  </si>
  <si>
    <t xml:space="preserve">  Субсидии бюджетам бюджетной системы Российской Федерации (межбюджетные субсидии)</t>
  </si>
  <si>
    <t xml:space="preserve"> 000 2022000000 0000 150</t>
  </si>
  <si>
    <t xml:space="preserve">  Субсидии бюджетам муниципальных районов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</si>
  <si>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 xml:space="preserve"> 000 2022004105 0000 150</t>
  </si>
  <si>
    <t xml:space="preserve">  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</si>
  <si>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000 2022530405 0000 150</t>
  </si>
  <si>
    <t xml:space="preserve">  Субсидии бюджетам муниципальных районов на реализацию мероприятий по обеспечению жильем молодых семей</t>
  </si>
  <si>
    <t xml:space="preserve"> 000 2022549705 0000 150</t>
  </si>
  <si>
    <t xml:space="preserve">  Субсидии бюджетам муниципальных районов на поддержку отрасли культуры</t>
  </si>
  <si>
    <t xml:space="preserve"> 000 2022551905 0000 150</t>
  </si>
  <si>
    <t xml:space="preserve">  Субсидии бюджетам на модернизацию региональных и муниципальных музеев</t>
  </si>
  <si>
    <t xml:space="preserve"> 000 2022559700 0000 150</t>
  </si>
  <si>
    <t xml:space="preserve">  Субсидии бюджетам муниципальных районов на модернизацию региональных и муниципальных музеев</t>
  </si>
  <si>
    <t xml:space="preserve"> 000 2022559705 0000 150</t>
  </si>
  <si>
    <t xml:space="preserve">  Прочие субсидии</t>
  </si>
  <si>
    <t xml:space="preserve"> 000 2022999900 0000 150</t>
  </si>
  <si>
    <t xml:space="preserve">  Прочие субсидии бюджетам муниципальных районов</t>
  </si>
  <si>
    <t xml:space="preserve"> 000 2022999905 0000 150</t>
  </si>
  <si>
    <t xml:space="preserve">  Субвенции бюджетам бюджетной системы Российской Федерации</t>
  </si>
  <si>
    <t xml:space="preserve"> 000 2023000000 0000 150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</si>
  <si>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</si>
  <si>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000 2023002405 0000 150</t>
  </si>
  <si>
    <t xml:space="preserve">  Субвенции бюджетам муниципальных районов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</si>
  <si>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 xml:space="preserve"> 000 2023508205 0000 150</t>
  </si>
  <si>
    <t xml:space="preserve">  Прочие субвенции бюджетам муниципальных районов</t>
  </si>
  <si>
    <t xml:space="preserve"> 000 2023999905 0000 150</t>
  </si>
  <si>
    <t xml:space="preserve">  Иные межбюджетные трансферты</t>
  </si>
  <si>
    <t xml:space="preserve"> 000 2024000000 0000 150</t>
  </si>
  <si>
    <t xml:space="preserve">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</si>
  <si>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000 2024001405 0000 150</t>
  </si>
  <si>
    <t xml:space="preserve">  Межбюджетные трансферты,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</si>
  <si>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 xml:space="preserve"> 000 2024505005 0000 150</t>
  </si>
  <si>
    <t xml:space="preserve">  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</si>
  <si>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000 2024517905 0000 150</t>
  </si>
  <si>
    <t xml:space="preserve">  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</si>
  <si>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000 2024530305 0000 150</t>
  </si>
  <si>
    <t xml:space="preserve">  Прочие межбюджетные трансферты, передаваемые бюджетам муниципальных районов</t>
  </si>
  <si>
    <t xml:space="preserve"> 000 2024999905 0000 150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</si>
  <si>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</si>
  <si>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</si>
  <si>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</si>
  <si>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000 2196001005 0000 150</t>
  </si>
  <si>
    <t>Результат исполнения бюджета (дефицит / профицит)</t>
  </si>
  <si>
    <t>ИТОГО</t>
  </si>
  <si>
    <t xml:space="preserve">Доходы </t>
  </si>
  <si>
    <t>Утверждено решением о бюджете 
на 2025 год      (уточненный)</t>
  </si>
  <si>
    <t>Процент исполнения бюджета</t>
  </si>
  <si>
    <t>Доходы бюджета: всего</t>
  </si>
  <si>
    <t>Расходы</t>
  </si>
  <si>
    <t>Наименование раздела, подраздела</t>
  </si>
  <si>
    <t>Раздел, подраздел</t>
  </si>
  <si>
    <t>Утверждено решением о бюджете на 2025 год      (уточненный)</t>
  </si>
  <si>
    <t>РАСХОДЫ БЮДЖЕТА - ВСЕГО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</si>
  <si>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</si>
  <si>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</si>
  <si>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</si>
  <si>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</si>
  <si>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</si>
  <si>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</si>
  <si>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</si>
  <si>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</si>
  <si>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Судебная система</t>
  </si>
  <si>
    <t>0105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</si>
  <si>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</si>
  <si>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</si>
  <si>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Резервные фонды</t>
  </si>
  <si>
    <t>0111</t>
  </si>
  <si>
    <t>Другие общегосударственные вопросы</t>
  </si>
  <si>
    <t>0113</t>
  </si>
  <si>
    <t>НАЦИОНАЛЬНАЯ ЭКОНОМИКА</t>
  </si>
  <si>
    <t>0400</t>
  </si>
  <si>
    <t>Сельское хозяйство и рыболовство</t>
  </si>
  <si>
    <t>0405</t>
  </si>
  <si>
    <t>Транспорт</t>
  </si>
  <si>
    <t>0408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</si>
  <si>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</si>
  <si>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</si>
  <si>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</si>
  <si>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</si>
  <si>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</si>
  <si>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</si>
  <si>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</si>
  <si>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</si>
  <si>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Коммунальное хозяйство</t>
  </si>
  <si>
    <t>0502</t>
  </si>
  <si>
    <t>ОБРАЗОВАНИЕ</t>
  </si>
  <si>
    <t>0700</t>
  </si>
  <si>
    <t>Дошкольное образование</t>
  </si>
  <si>
    <t>0701</t>
  </si>
  <si>
    <t>Общее образование</t>
  </si>
  <si>
    <t>0702</t>
  </si>
  <si>
    <t>Дополнительное образование</t>
  </si>
  <si>
    <t>0703</t>
  </si>
  <si>
    <t>Профессиональная подготовка, переподготовка и повышение квалификации</t>
  </si>
  <si>
    <t>0705</t>
  </si>
  <si>
    <t>Молодежная политика и оздоровление детей</t>
  </si>
  <si>
    <t>0707</t>
  </si>
  <si>
    <t>Другие вопросы в области образования</t>
  </si>
  <si>
    <t>0709</t>
  </si>
  <si>
    <t>КУЛЬТУРА, КИНЕМАТОГРАФИЯ</t>
  </si>
  <si>
    <t>0800</t>
  </si>
  <si>
    <t>Культура</t>
  </si>
  <si>
    <t>0801</t>
  </si>
  <si>
    <t>СОЦИАЛЬНАЯ ПОЛИТИКА</t>
  </si>
  <si>
    <t>1000</t>
  </si>
  <si>
    <t>Пенсионное обеспечение</t>
  </si>
  <si>
    <t>1001</t>
  </si>
  <si>
    <t>Социальное обеспечение населения</t>
  </si>
  <si>
    <t>Охрана семьи и детства</t>
  </si>
  <si>
    <t>1004</t>
  </si>
  <si>
    <t>Другие вопросы в области социальной политики</t>
  </si>
  <si>
    <t>1006</t>
  </si>
  <si>
    <t>ФИЗИЧЕСКАЯ КУЛЬТУРА И СПОРТ</t>
  </si>
  <si>
    <t>1100</t>
  </si>
  <si>
    <t>Физическая культура</t>
  </si>
  <si>
    <t>1101</t>
  </si>
  <si>
    <t xml:space="preserve"> Источники финансирования </t>
  </si>
  <si>
    <t>Код источника финансирования по КИВФ, КИВнФ</t>
  </si>
  <si>
    <t>Утверждено - бюджеты муниципальных районов</t>
  </si>
  <si>
    <t>Исполнено - бюджеты муниципальных районов</t>
  </si>
  <si>
    <t>00090000000000000000</t>
  </si>
  <si>
    <t>Изменение остатков средств</t>
  </si>
  <si>
    <t>00001000000000000000</t>
  </si>
  <si>
    <t>Изменение остатков средств на счетах по учету средств бюджетов</t>
  </si>
  <si>
    <t>00001050000000000000</t>
  </si>
  <si>
    <t>Увеличение остатков средств бюджетов</t>
  </si>
  <si>
    <t>00001050000000000500</t>
  </si>
  <si>
    <t>Увеличение прочих остатков средств бюджетов</t>
  </si>
  <si>
    <t>00001050200000000500</t>
  </si>
  <si>
    <t>Увеличение прочих остатков денежных средств бюджетов</t>
  </si>
  <si>
    <t>00001050201000000510</t>
  </si>
  <si>
    <t>Увеличение прочих остатков денежных средств бюджетов муниципальных районов</t>
  </si>
  <si>
    <t>00001050201050000510</t>
  </si>
  <si>
    <t>Уменьшение остатков средств бюджетов</t>
  </si>
  <si>
    <t>00001050000000000600</t>
  </si>
  <si>
    <t>Уменьшение прочих остатков средств бюджетов</t>
  </si>
  <si>
    <t>00001050200000000600</t>
  </si>
  <si>
    <t>Уменьшение прочих остатков денежных средств бюджетов</t>
  </si>
  <si>
    <t>00001050201000000610</t>
  </si>
  <si>
    <t>Уменьшение прочих остатков денежных средств бюджетов муниципальных районов</t>
  </si>
  <si>
    <t>00001050201050000610</t>
  </si>
  <si>
    <t xml:space="preserve">Исполнено за        1 полугодие          2025 года </t>
  </si>
  <si>
    <t xml:space="preserve">Исполнено за 1 полугодие 2025 года </t>
  </si>
  <si>
    <t>Приложение к распоряжению администрации Пучежского муниципального района                                                                                                      от 18.07.2025 № 150-р</t>
  </si>
</sst>
</file>

<file path=xl/styles.xml><?xml version="1.0" encoding="utf-8"?>
<styleSheet xmlns="http://schemas.openxmlformats.org/spreadsheetml/2006/main">
  <numFmts count="4">
    <numFmt numFmtId="164" formatCode="dd\.mm\.yyyy"/>
    <numFmt numFmtId="165" formatCode="0.0%"/>
    <numFmt numFmtId="166" formatCode="#,##0.0"/>
    <numFmt numFmtId="167" formatCode="0.0"/>
  </numFmts>
  <fonts count="33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name val="Calibri"/>
      <family val="2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2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color rgb="FF000000"/>
      <name val="Arial"/>
    </font>
    <font>
      <b/>
      <sz val="11"/>
      <name val="Calibri"/>
      <family val="2"/>
      <scheme val="minor"/>
    </font>
    <font>
      <sz val="16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6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0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17">
      <alignment horizontal="center" vertical="center" wrapText="1"/>
    </xf>
    <xf numFmtId="49" fontId="7" fillId="0" borderId="18">
      <alignment horizontal="center" vertical="center" wrapText="1"/>
    </xf>
    <xf numFmtId="49" fontId="7" fillId="0" borderId="4">
      <alignment horizontal="center" vertical="center" wrapText="1"/>
    </xf>
    <xf numFmtId="0" fontId="7" fillId="0" borderId="19">
      <alignment horizontal="left" wrapText="1"/>
    </xf>
    <xf numFmtId="49" fontId="7" fillId="0" borderId="20">
      <alignment horizontal="center" wrapText="1"/>
    </xf>
    <xf numFmtId="49" fontId="7" fillId="0" borderId="21">
      <alignment horizontal="center"/>
    </xf>
    <xf numFmtId="4" fontId="7" fillId="0" borderId="16">
      <alignment horizontal="right"/>
    </xf>
    <xf numFmtId="4" fontId="7" fillId="0" borderId="22">
      <alignment horizontal="right"/>
    </xf>
    <xf numFmtId="0" fontId="7" fillId="0" borderId="23">
      <alignment horizontal="left" wrapText="1"/>
    </xf>
    <xf numFmtId="4" fontId="7" fillId="0" borderId="24">
      <alignment horizontal="right"/>
    </xf>
    <xf numFmtId="0" fontId="7" fillId="0" borderId="25">
      <alignment horizontal="left" wrapText="1" indent="1"/>
    </xf>
    <xf numFmtId="49" fontId="7" fillId="0" borderId="26">
      <alignment horizontal="center" wrapText="1"/>
    </xf>
    <xf numFmtId="49" fontId="7" fillId="0" borderId="27">
      <alignment horizontal="center"/>
    </xf>
    <xf numFmtId="0" fontId="7" fillId="0" borderId="28">
      <alignment horizontal="left" wrapText="1" indent="1"/>
    </xf>
    <xf numFmtId="49" fontId="7" fillId="0" borderId="29">
      <alignment horizontal="center"/>
    </xf>
    <xf numFmtId="49" fontId="7" fillId="0" borderId="5">
      <alignment horizontal="center"/>
    </xf>
    <xf numFmtId="49" fontId="7" fillId="0" borderId="1">
      <alignment horizontal="center"/>
    </xf>
    <xf numFmtId="0" fontId="7" fillId="0" borderId="22">
      <alignment horizontal="left" wrapText="1" indent="2"/>
    </xf>
    <xf numFmtId="49" fontId="7" fillId="0" borderId="30">
      <alignment horizontal="center"/>
    </xf>
    <xf numFmtId="49" fontId="7" fillId="0" borderId="16">
      <alignment horizontal="center"/>
    </xf>
    <xf numFmtId="0" fontId="7" fillId="0" borderId="31">
      <alignment horizontal="left" wrapText="1" indent="2"/>
    </xf>
    <xf numFmtId="0" fontId="7" fillId="0" borderId="15"/>
    <xf numFmtId="0" fontId="7" fillId="2" borderId="15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0" fontId="7" fillId="0" borderId="2">
      <alignment horizontal="left"/>
    </xf>
    <xf numFmtId="49" fontId="7" fillId="0" borderId="2"/>
    <xf numFmtId="0" fontId="7" fillId="0" borderId="2"/>
    <xf numFmtId="0" fontId="7" fillId="0" borderId="32">
      <alignment horizontal="left" wrapText="1"/>
    </xf>
    <xf numFmtId="49" fontId="7" fillId="0" borderId="21">
      <alignment horizontal="center" wrapText="1"/>
    </xf>
    <xf numFmtId="4" fontId="7" fillId="0" borderId="18">
      <alignment horizontal="right"/>
    </xf>
    <xf numFmtId="4" fontId="7" fillId="0" borderId="33">
      <alignment horizontal="right"/>
    </xf>
    <xf numFmtId="0" fontId="7" fillId="0" borderId="34">
      <alignment horizontal="left" wrapText="1"/>
    </xf>
    <xf numFmtId="49" fontId="7" fillId="0" borderId="30">
      <alignment horizontal="center" wrapText="1"/>
    </xf>
    <xf numFmtId="49" fontId="7" fillId="0" borderId="22">
      <alignment horizontal="center"/>
    </xf>
    <xf numFmtId="0" fontId="7" fillId="0" borderId="12"/>
    <xf numFmtId="0" fontId="7" fillId="0" borderId="35"/>
    <xf numFmtId="0" fontId="1" fillId="0" borderId="31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21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49" fontId="7" fillId="0" borderId="18">
      <alignment horizontal="center"/>
    </xf>
    <xf numFmtId="0" fontId="7" fillId="0" borderId="25">
      <alignment horizontal="left" wrapText="1"/>
    </xf>
    <xf numFmtId="49" fontId="7" fillId="0" borderId="39">
      <alignment horizontal="center"/>
    </xf>
    <xf numFmtId="0" fontId="7" fillId="0" borderId="28">
      <alignment horizontal="left" wrapText="1"/>
    </xf>
    <xf numFmtId="0" fontId="4" fillId="0" borderId="27"/>
    <xf numFmtId="0" fontId="4" fillId="0" borderId="39"/>
    <xf numFmtId="0" fontId="7" fillId="0" borderId="32">
      <alignment horizontal="left" wrapText="1" indent="1"/>
    </xf>
    <xf numFmtId="49" fontId="7" fillId="0" borderId="40">
      <alignment horizontal="center" wrapText="1"/>
    </xf>
    <xf numFmtId="0" fontId="7" fillId="0" borderId="34">
      <alignment horizontal="left" wrapText="1" indent="1"/>
    </xf>
    <xf numFmtId="0" fontId="7" fillId="0" borderId="25">
      <alignment horizontal="left" wrapText="1" indent="2"/>
    </xf>
    <xf numFmtId="0" fontId="7" fillId="0" borderId="28">
      <alignment horizontal="left" wrapText="1" indent="2"/>
    </xf>
    <xf numFmtId="49" fontId="7" fillId="0" borderId="40">
      <alignment horizontal="center"/>
    </xf>
    <xf numFmtId="0" fontId="4" fillId="0" borderId="13"/>
    <xf numFmtId="0" fontId="4" fillId="0" borderId="2"/>
    <xf numFmtId="0" fontId="10" fillId="0" borderId="17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27">
      <alignment horizontal="center" vertical="top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20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30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6">
      <alignment horizontal="center" vertical="center" wrapText="1"/>
    </xf>
    <xf numFmtId="0" fontId="7" fillId="0" borderId="27"/>
    <xf numFmtId="4" fontId="7" fillId="0" borderId="27">
      <alignment horizontal="right"/>
    </xf>
    <xf numFmtId="4" fontId="7" fillId="0" borderId="39">
      <alignment horizontal="right"/>
    </xf>
    <xf numFmtId="49" fontId="7" fillId="0" borderId="44">
      <alignment horizontal="left" vertical="center" wrapText="1" indent="3"/>
    </xf>
    <xf numFmtId="49" fontId="7" fillId="0" borderId="40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30">
      <alignment horizontal="center" vertical="center" wrapText="1"/>
    </xf>
    <xf numFmtId="49" fontId="7" fillId="0" borderId="45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6">
      <alignment horizontal="center" vertical="center" wrapText="1"/>
    </xf>
    <xf numFmtId="4" fontId="7" fillId="0" borderId="4">
      <alignment horizontal="right"/>
    </xf>
    <xf numFmtId="4" fontId="7" fillId="0" borderId="47">
      <alignment horizontal="right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7" fillId="0" borderId="27">
      <alignment horizontal="center" vertical="center" wrapText="1"/>
    </xf>
    <xf numFmtId="0" fontId="11" fillId="0" borderId="48">
      <alignment horizontal="left" vertical="center" wrapText="1"/>
    </xf>
    <xf numFmtId="49" fontId="1" fillId="0" borderId="20">
      <alignment horizontal="center" vertical="center" wrapText="1"/>
    </xf>
    <xf numFmtId="4" fontId="7" fillId="0" borderId="49">
      <alignment horizontal="right"/>
    </xf>
    <xf numFmtId="49" fontId="7" fillId="0" borderId="50">
      <alignment horizontal="left" vertical="center" wrapText="1" indent="2"/>
    </xf>
    <xf numFmtId="0" fontId="7" fillId="0" borderId="29"/>
    <xf numFmtId="0" fontId="7" fillId="0" borderId="22"/>
    <xf numFmtId="49" fontId="7" fillId="0" borderId="51">
      <alignment horizontal="left" vertical="center" wrapText="1" indent="3"/>
    </xf>
    <xf numFmtId="4" fontId="7" fillId="0" borderId="52">
      <alignment horizontal="right"/>
    </xf>
    <xf numFmtId="49" fontId="7" fillId="0" borderId="53">
      <alignment horizontal="left" vertical="center" wrapText="1" indent="3"/>
    </xf>
    <xf numFmtId="49" fontId="7" fillId="0" borderId="54">
      <alignment horizontal="left" vertical="center" wrapText="1" indent="3"/>
    </xf>
    <xf numFmtId="49" fontId="7" fillId="0" borderId="55">
      <alignment horizontal="center" vertical="center" wrapText="1"/>
    </xf>
    <xf numFmtId="4" fontId="7" fillId="0" borderId="56">
      <alignment horizontal="right"/>
    </xf>
    <xf numFmtId="0" fontId="10" fillId="0" borderId="13">
      <alignment horizontal="center" vertical="center" textRotation="90"/>
    </xf>
    <xf numFmtId="4" fontId="7" fillId="0" borderId="1">
      <alignment horizontal="right"/>
    </xf>
    <xf numFmtId="0" fontId="10" fillId="0" borderId="2">
      <alignment horizontal="center" vertical="center" textRotation="90"/>
    </xf>
    <xf numFmtId="0" fontId="10" fillId="0" borderId="17">
      <alignment horizontal="center" vertical="center" textRotation="90"/>
    </xf>
    <xf numFmtId="0" fontId="7" fillId="0" borderId="39"/>
    <xf numFmtId="49" fontId="7" fillId="0" borderId="57">
      <alignment horizontal="center" vertical="center" wrapText="1"/>
    </xf>
    <xf numFmtId="0" fontId="7" fillId="0" borderId="58"/>
    <xf numFmtId="0" fontId="7" fillId="0" borderId="59"/>
    <xf numFmtId="0" fontId="10" fillId="0" borderId="16">
      <alignment horizontal="center" vertical="center" textRotation="90"/>
    </xf>
    <xf numFmtId="49" fontId="11" fillId="0" borderId="48">
      <alignment horizontal="left" vertical="center" wrapText="1"/>
    </xf>
    <xf numFmtId="0" fontId="1" fillId="0" borderId="40">
      <alignment horizontal="center" vertical="center"/>
    </xf>
    <xf numFmtId="0" fontId="7" fillId="0" borderId="26">
      <alignment horizontal="center" vertical="center"/>
    </xf>
    <xf numFmtId="0" fontId="7" fillId="0" borderId="40">
      <alignment horizontal="center" vertical="center"/>
    </xf>
    <xf numFmtId="0" fontId="7" fillId="0" borderId="30">
      <alignment horizontal="center" vertical="center"/>
    </xf>
    <xf numFmtId="0" fontId="7" fillId="0" borderId="46">
      <alignment horizontal="center" vertical="center"/>
    </xf>
    <xf numFmtId="0" fontId="1" fillId="0" borderId="20">
      <alignment horizontal="center" vertical="center"/>
    </xf>
    <xf numFmtId="49" fontId="1" fillId="0" borderId="30">
      <alignment horizontal="center" vertical="center"/>
    </xf>
    <xf numFmtId="49" fontId="7" fillId="0" borderId="57">
      <alignment horizontal="center" vertical="center"/>
    </xf>
    <xf numFmtId="49" fontId="7" fillId="0" borderId="40">
      <alignment horizontal="center" vertical="center"/>
    </xf>
    <xf numFmtId="49" fontId="7" fillId="0" borderId="30">
      <alignment horizontal="center" vertical="center"/>
    </xf>
    <xf numFmtId="49" fontId="7" fillId="0" borderId="46">
      <alignment horizontal="center" vertical="center"/>
    </xf>
    <xf numFmtId="49" fontId="7" fillId="0" borderId="2">
      <alignment horizontal="center"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  <xf numFmtId="9" fontId="16" fillId="0" borderId="0" applyFont="0" applyFill="0" applyBorder="0" applyAlignment="0" applyProtection="0"/>
    <xf numFmtId="0" fontId="18" fillId="0" borderId="1"/>
    <xf numFmtId="4" fontId="27" fillId="0" borderId="16">
      <alignment horizontal="right"/>
    </xf>
    <xf numFmtId="0" fontId="16" fillId="0" borderId="1"/>
  </cellStyleXfs>
  <cellXfs count="85">
    <xf numFmtId="0" fontId="0" fillId="0" borderId="0" xfId="0"/>
    <xf numFmtId="0" fontId="0" fillId="0" borderId="0" xfId="0" applyProtection="1">
      <protection locked="0"/>
    </xf>
    <xf numFmtId="0" fontId="5" fillId="0" borderId="1" xfId="7" applyNumberFormat="1" applyProtection="1"/>
    <xf numFmtId="0" fontId="21" fillId="0" borderId="1" xfId="5" applyNumberFormat="1" applyFont="1" applyProtection="1"/>
    <xf numFmtId="0" fontId="17" fillId="0" borderId="1" xfId="5" applyNumberFormat="1" applyFont="1" applyAlignment="1" applyProtection="1">
      <alignment vertical="center"/>
    </xf>
    <xf numFmtId="0" fontId="17" fillId="0" borderId="1" xfId="5" applyNumberFormat="1" applyFont="1" applyAlignment="1" applyProtection="1"/>
    <xf numFmtId="0" fontId="21" fillId="0" borderId="1" xfId="19" applyNumberFormat="1" applyFont="1" applyProtection="1"/>
    <xf numFmtId="0" fontId="21" fillId="0" borderId="1" xfId="57" applyNumberFormat="1" applyFont="1" applyBorder="1" applyProtection="1"/>
    <xf numFmtId="0" fontId="21" fillId="2" borderId="1" xfId="59" applyNumberFormat="1" applyFont="1" applyProtection="1"/>
    <xf numFmtId="0" fontId="23" fillId="0" borderId="0" xfId="0" applyFont="1" applyProtection="1">
      <protection locked="0"/>
    </xf>
    <xf numFmtId="0" fontId="20" fillId="4" borderId="60" xfId="187" applyFont="1" applyFill="1" applyBorder="1" applyAlignment="1">
      <alignment horizontal="center" vertical="center" wrapText="1"/>
    </xf>
    <xf numFmtId="49" fontId="22" fillId="5" borderId="60" xfId="35" applyFont="1" applyFill="1" applyBorder="1" applyAlignment="1">
      <alignment horizontal="center" vertical="center" wrapText="1"/>
    </xf>
    <xf numFmtId="4" fontId="24" fillId="5" borderId="60" xfId="187" applyNumberFormat="1" applyFont="1" applyFill="1" applyBorder="1" applyAlignment="1">
      <alignment horizontal="center" wrapText="1"/>
    </xf>
    <xf numFmtId="0" fontId="20" fillId="0" borderId="1" xfId="187" applyFont="1" applyBorder="1"/>
    <xf numFmtId="4" fontId="19" fillId="0" borderId="60" xfId="187" applyNumberFormat="1" applyFont="1" applyBorder="1" applyAlignment="1">
      <alignment horizontal="center" vertical="center" wrapText="1"/>
    </xf>
    <xf numFmtId="0" fontId="24" fillId="6" borderId="60" xfId="187" applyFont="1" applyFill="1" applyBorder="1" applyAlignment="1">
      <alignment horizontal="left" vertical="center" wrapText="1"/>
    </xf>
    <xf numFmtId="0" fontId="24" fillId="6" borderId="60" xfId="187" applyFont="1" applyFill="1" applyBorder="1" applyAlignment="1">
      <alignment horizontal="center" vertical="center" wrapText="1"/>
    </xf>
    <xf numFmtId="4" fontId="24" fillId="6" borderId="60" xfId="187" applyNumberFormat="1" applyFont="1" applyFill="1" applyBorder="1" applyAlignment="1">
      <alignment horizontal="center" vertical="center" wrapText="1"/>
    </xf>
    <xf numFmtId="166" fontId="26" fillId="6" borderId="60" xfId="187" applyNumberFormat="1" applyFont="1" applyFill="1" applyBorder="1" applyAlignment="1">
      <alignment horizontal="center" vertical="center"/>
    </xf>
    <xf numFmtId="0" fontId="26" fillId="0" borderId="1" xfId="187" applyFont="1" applyBorder="1"/>
    <xf numFmtId="0" fontId="19" fillId="6" borderId="60" xfId="187" applyFont="1" applyFill="1" applyBorder="1" applyAlignment="1">
      <alignment horizontal="left" vertical="center" wrapText="1"/>
    </xf>
    <xf numFmtId="0" fontId="19" fillId="6" borderId="60" xfId="187" applyFont="1" applyFill="1" applyBorder="1" applyAlignment="1">
      <alignment horizontal="center" vertical="center" wrapText="1"/>
    </xf>
    <xf numFmtId="4" fontId="19" fillId="6" borderId="60" xfId="187" applyNumberFormat="1" applyFont="1" applyFill="1" applyBorder="1" applyAlignment="1">
      <alignment horizontal="center" vertical="center" wrapText="1"/>
    </xf>
    <xf numFmtId="166" fontId="20" fillId="6" borderId="60" xfId="187" applyNumberFormat="1" applyFont="1" applyFill="1" applyBorder="1" applyAlignment="1">
      <alignment horizontal="center" vertical="center"/>
    </xf>
    <xf numFmtId="167" fontId="20" fillId="0" borderId="1" xfId="187" applyNumberFormat="1" applyFont="1" applyBorder="1"/>
    <xf numFmtId="0" fontId="19" fillId="0" borderId="60" xfId="187" applyFont="1" applyFill="1" applyBorder="1" applyAlignment="1">
      <alignment horizontal="left" vertical="center" wrapText="1"/>
    </xf>
    <xf numFmtId="0" fontId="19" fillId="0" borderId="60" xfId="187" applyFont="1" applyFill="1" applyBorder="1" applyAlignment="1">
      <alignment horizontal="center" vertical="center" wrapText="1"/>
    </xf>
    <xf numFmtId="166" fontId="20" fillId="0" borderId="60" xfId="187" applyNumberFormat="1" applyFont="1" applyBorder="1" applyAlignment="1">
      <alignment horizontal="center" vertical="center"/>
    </xf>
    <xf numFmtId="49" fontId="19" fillId="0" borderId="60" xfId="187" applyNumberFormat="1" applyFont="1" applyFill="1" applyBorder="1" applyAlignment="1">
      <alignment horizontal="center" vertical="center" wrapText="1"/>
    </xf>
    <xf numFmtId="4" fontId="20" fillId="0" borderId="60" xfId="187" applyNumberFormat="1" applyFont="1" applyBorder="1" applyAlignment="1">
      <alignment horizontal="center" vertical="center"/>
    </xf>
    <xf numFmtId="166" fontId="20" fillId="0" borderId="63" xfId="187" applyNumberFormat="1" applyFont="1" applyBorder="1" applyAlignment="1">
      <alignment horizontal="center" vertical="center"/>
    </xf>
    <xf numFmtId="4" fontId="17" fillId="0" borderId="16" xfId="188" applyNumberFormat="1" applyFont="1" applyAlignment="1" applyProtection="1">
      <alignment horizontal="center" vertical="center"/>
    </xf>
    <xf numFmtId="0" fontId="20" fillId="0" borderId="1" xfId="187" applyFont="1" applyFill="1" applyBorder="1"/>
    <xf numFmtId="0" fontId="19" fillId="0" borderId="63" xfId="187" applyFont="1" applyFill="1" applyBorder="1" applyAlignment="1">
      <alignment horizontal="left" vertical="center" wrapText="1"/>
    </xf>
    <xf numFmtId="0" fontId="19" fillId="0" borderId="63" xfId="187" applyFont="1" applyFill="1" applyBorder="1" applyAlignment="1">
      <alignment horizontal="center" vertical="center" wrapText="1"/>
    </xf>
    <xf numFmtId="0" fontId="20" fillId="0" borderId="1" xfId="187" applyFont="1" applyBorder="1" applyAlignment="1">
      <alignment horizontal="center"/>
    </xf>
    <xf numFmtId="0" fontId="20" fillId="0" borderId="1" xfId="187" applyFont="1" applyBorder="1" applyAlignment="1">
      <alignment horizontal="center" vertical="center"/>
    </xf>
    <xf numFmtId="0" fontId="0" fillId="0" borderId="1" xfId="189" applyFont="1"/>
    <xf numFmtId="49" fontId="26" fillId="0" borderId="16" xfId="189" applyNumberFormat="1" applyFont="1" applyFill="1" applyBorder="1" applyAlignment="1">
      <alignment horizontal="justify" vertical="center" wrapText="1"/>
    </xf>
    <xf numFmtId="49" fontId="26" fillId="0" borderId="16" xfId="189" applyNumberFormat="1" applyFont="1" applyFill="1" applyBorder="1" applyAlignment="1">
      <alignment horizontal="center" vertical="center" wrapText="1"/>
    </xf>
    <xf numFmtId="0" fontId="30" fillId="0" borderId="1" xfId="189" applyFont="1"/>
    <xf numFmtId="49" fontId="26" fillId="7" borderId="16" xfId="189" applyNumberFormat="1" applyFont="1" applyFill="1" applyBorder="1" applyAlignment="1">
      <alignment horizontal="justify" vertical="center" wrapText="1"/>
    </xf>
    <xf numFmtId="49" fontId="26" fillId="7" borderId="16" xfId="189" applyNumberFormat="1" applyFont="1" applyFill="1" applyBorder="1" applyAlignment="1">
      <alignment horizontal="center" wrapText="1"/>
    </xf>
    <xf numFmtId="4" fontId="22" fillId="7" borderId="16" xfId="189" applyNumberFormat="1" applyFont="1" applyFill="1" applyBorder="1" applyAlignment="1">
      <alignment horizontal="center"/>
    </xf>
    <xf numFmtId="0" fontId="31" fillId="0" borderId="1" xfId="189" applyFont="1"/>
    <xf numFmtId="49" fontId="20" fillId="7" borderId="16" xfId="189" applyNumberFormat="1" applyFont="1" applyFill="1" applyBorder="1" applyAlignment="1">
      <alignment horizontal="justify" vertical="center" wrapText="1"/>
    </xf>
    <xf numFmtId="49" fontId="20" fillId="7" borderId="16" xfId="189" applyNumberFormat="1" applyFont="1" applyFill="1" applyBorder="1" applyAlignment="1">
      <alignment horizontal="center" wrapText="1"/>
    </xf>
    <xf numFmtId="4" fontId="17" fillId="7" borderId="16" xfId="189" applyNumberFormat="1" applyFont="1" applyFill="1" applyBorder="1" applyAlignment="1">
      <alignment horizontal="center"/>
    </xf>
    <xf numFmtId="49" fontId="20" fillId="0" borderId="16" xfId="189" applyNumberFormat="1" applyFont="1" applyFill="1" applyBorder="1" applyAlignment="1">
      <alignment horizontal="justify" vertical="center" wrapText="1"/>
    </xf>
    <xf numFmtId="49" fontId="20" fillId="0" borderId="16" xfId="189" applyNumberFormat="1" applyFont="1" applyFill="1" applyBorder="1" applyAlignment="1">
      <alignment horizontal="center" wrapText="1"/>
    </xf>
    <xf numFmtId="4" fontId="17" fillId="0" borderId="16" xfId="189" applyNumberFormat="1" applyFont="1" applyFill="1" applyBorder="1" applyAlignment="1">
      <alignment horizontal="center"/>
    </xf>
    <xf numFmtId="4" fontId="17" fillId="2" borderId="16" xfId="189" applyNumberFormat="1" applyFont="1" applyFill="1" applyBorder="1" applyAlignment="1">
      <alignment horizontal="center"/>
    </xf>
    <xf numFmtId="0" fontId="0" fillId="0" borderId="1" xfId="189" applyFont="1" applyAlignment="1">
      <alignment horizontal="justify" vertical="center"/>
    </xf>
    <xf numFmtId="0" fontId="0" fillId="0" borderId="1" xfId="189" applyFont="1" applyAlignment="1">
      <alignment horizontal="center"/>
    </xf>
    <xf numFmtId="4" fontId="17" fillId="0" borderId="16" xfId="0" applyNumberFormat="1" applyFont="1" applyFill="1" applyBorder="1" applyAlignment="1">
      <alignment horizontal="center" vertical="center"/>
    </xf>
    <xf numFmtId="165" fontId="22" fillId="5" borderId="60" xfId="186" applyNumberFormat="1" applyFont="1" applyFill="1" applyBorder="1" applyAlignment="1" applyProtection="1">
      <alignment horizontal="center"/>
    </xf>
    <xf numFmtId="49" fontId="22" fillId="5" borderId="60" xfId="48" applyNumberFormat="1" applyFont="1" applyFill="1" applyBorder="1" applyProtection="1">
      <alignment horizontal="center"/>
    </xf>
    <xf numFmtId="49" fontId="22" fillId="5" borderId="60" xfId="48" applyNumberFormat="1" applyFont="1" applyFill="1" applyBorder="1" applyAlignment="1" applyProtection="1">
      <alignment horizontal="center"/>
    </xf>
    <xf numFmtId="49" fontId="22" fillId="5" borderId="60" xfId="50" applyNumberFormat="1" applyFont="1" applyFill="1" applyBorder="1" applyAlignment="1" applyProtection="1">
      <alignment horizontal="center"/>
    </xf>
    <xf numFmtId="49" fontId="22" fillId="5" borderId="60" xfId="55" applyNumberFormat="1" applyFont="1" applyFill="1" applyBorder="1" applyProtection="1">
      <alignment horizontal="center"/>
    </xf>
    <xf numFmtId="4" fontId="22" fillId="5" borderId="60" xfId="42" applyNumberFormat="1" applyFont="1" applyFill="1" applyBorder="1" applyAlignment="1" applyProtection="1">
      <alignment horizontal="center"/>
    </xf>
    <xf numFmtId="49" fontId="17" fillId="0" borderId="60" xfId="55" applyNumberFormat="1" applyFont="1" applyBorder="1" applyProtection="1">
      <alignment horizontal="center"/>
    </xf>
    <xf numFmtId="4" fontId="17" fillId="0" borderId="60" xfId="42" applyNumberFormat="1" applyFont="1" applyBorder="1" applyAlignment="1" applyProtection="1">
      <alignment horizontal="center"/>
    </xf>
    <xf numFmtId="165" fontId="17" fillId="0" borderId="60" xfId="186" applyNumberFormat="1" applyFont="1" applyBorder="1" applyAlignment="1" applyProtection="1">
      <alignment horizontal="center"/>
    </xf>
    <xf numFmtId="0" fontId="21" fillId="0" borderId="1" xfId="5" applyNumberFormat="1" applyFont="1" applyAlignment="1" applyProtection="1">
      <alignment horizontal="justify" vertical="center"/>
    </xf>
    <xf numFmtId="0" fontId="17" fillId="0" borderId="1" xfId="5" applyNumberFormat="1" applyFont="1" applyAlignment="1" applyProtection="1">
      <alignment horizontal="justify" vertical="center"/>
    </xf>
    <xf numFmtId="49" fontId="22" fillId="5" borderId="1" xfId="35" applyFont="1" applyFill="1" applyBorder="1" applyAlignment="1">
      <alignment horizontal="justify" vertical="center" wrapText="1"/>
    </xf>
    <xf numFmtId="0" fontId="22" fillId="5" borderId="61" xfId="46" applyNumberFormat="1" applyFont="1" applyFill="1" applyBorder="1" applyAlignment="1" applyProtection="1">
      <alignment horizontal="justify" vertical="center" wrapText="1"/>
    </xf>
    <xf numFmtId="0" fontId="22" fillId="5" borderId="24" xfId="53" applyNumberFormat="1" applyFont="1" applyFill="1" applyBorder="1" applyAlignment="1" applyProtection="1">
      <alignment horizontal="justify" vertical="center" wrapText="1"/>
    </xf>
    <xf numFmtId="0" fontId="17" fillId="0" borderId="24" xfId="53" applyNumberFormat="1" applyFont="1" applyBorder="1" applyAlignment="1" applyProtection="1">
      <alignment horizontal="justify" vertical="center" wrapText="1"/>
    </xf>
    <xf numFmtId="0" fontId="21" fillId="0" borderId="1" xfId="19" applyNumberFormat="1" applyFont="1" applyAlignment="1" applyProtection="1">
      <alignment horizontal="justify" vertical="center"/>
    </xf>
    <xf numFmtId="0" fontId="23" fillId="0" borderId="0" xfId="0" applyFont="1" applyAlignment="1" applyProtection="1">
      <alignment horizontal="justify" vertical="center"/>
      <protection locked="0"/>
    </xf>
    <xf numFmtId="0" fontId="20" fillId="4" borderId="60" xfId="187" applyFont="1" applyFill="1" applyBorder="1" applyAlignment="1">
      <alignment horizontal="center" vertical="center" wrapText="1"/>
    </xf>
    <xf numFmtId="0" fontId="17" fillId="0" borderId="1" xfId="5" applyNumberFormat="1" applyFont="1" applyAlignment="1" applyProtection="1">
      <alignment horizontal="right" wrapText="1"/>
    </xf>
    <xf numFmtId="0" fontId="32" fillId="0" borderId="1" xfId="1" applyNumberFormat="1" applyFont="1" applyAlignment="1" applyProtection="1">
      <alignment horizontal="center"/>
    </xf>
    <xf numFmtId="49" fontId="17" fillId="0" borderId="24" xfId="35" applyNumberFormat="1" applyFont="1" applyBorder="1" applyAlignment="1" applyProtection="1">
      <alignment horizontal="justify" vertical="center" wrapText="1"/>
    </xf>
    <xf numFmtId="49" fontId="17" fillId="0" borderId="24" xfId="35" applyFont="1" applyBorder="1" applyAlignment="1">
      <alignment horizontal="justify" vertical="center" wrapText="1"/>
    </xf>
    <xf numFmtId="49" fontId="17" fillId="0" borderId="60" xfId="35" applyNumberFormat="1" applyFont="1" applyBorder="1" applyAlignment="1" applyProtection="1">
      <alignment horizontal="center" vertical="center" wrapText="1"/>
    </xf>
    <xf numFmtId="49" fontId="17" fillId="0" borderId="60" xfId="35" applyFont="1" applyBorder="1" applyAlignment="1">
      <alignment horizontal="center" vertical="center" wrapText="1"/>
    </xf>
    <xf numFmtId="4" fontId="19" fillId="0" borderId="60" xfId="187" applyNumberFormat="1" applyFont="1" applyBorder="1" applyAlignment="1">
      <alignment horizontal="center" wrapText="1"/>
    </xf>
    <xf numFmtId="0" fontId="25" fillId="4" borderId="62" xfId="187" applyFont="1" applyFill="1" applyBorder="1" applyAlignment="1">
      <alignment horizontal="center" vertical="center" wrapText="1"/>
    </xf>
    <xf numFmtId="0" fontId="28" fillId="0" borderId="1" xfId="189" applyFont="1"/>
    <xf numFmtId="0" fontId="0" fillId="0" borderId="1" xfId="189" applyFont="1"/>
    <xf numFmtId="0" fontId="25" fillId="0" borderId="1" xfId="189" applyFont="1" applyAlignment="1">
      <alignment horizontal="center"/>
    </xf>
    <xf numFmtId="0" fontId="29" fillId="0" borderId="1" xfId="189" applyFont="1" applyAlignment="1">
      <alignment horizontal="center"/>
    </xf>
  </cellXfs>
  <cellStyles count="190">
    <cellStyle name="br" xfId="181"/>
    <cellStyle name="col" xfId="180"/>
    <cellStyle name="style0" xfId="182"/>
    <cellStyle name="td" xfId="183"/>
    <cellStyle name="tr" xfId="179"/>
    <cellStyle name="xl100" xfId="64"/>
    <cellStyle name="xl101" xfId="69"/>
    <cellStyle name="xl102" xfId="79"/>
    <cellStyle name="xl103" xfId="83"/>
    <cellStyle name="xl104" xfId="91"/>
    <cellStyle name="xl105" xfId="86"/>
    <cellStyle name="xl106" xfId="94"/>
    <cellStyle name="xl107" xfId="97"/>
    <cellStyle name="xl108" xfId="81"/>
    <cellStyle name="xl109" xfId="84"/>
    <cellStyle name="xl110" xfId="92"/>
    <cellStyle name="xl111" xfId="96"/>
    <cellStyle name="xl112" xfId="82"/>
    <cellStyle name="xl113" xfId="85"/>
    <cellStyle name="xl114" xfId="87"/>
    <cellStyle name="xl115" xfId="93"/>
    <cellStyle name="xl116" xfId="88"/>
    <cellStyle name="xl117" xfId="95"/>
    <cellStyle name="xl118" xfId="89"/>
    <cellStyle name="xl119" xfId="90"/>
    <cellStyle name="xl120" xfId="99"/>
    <cellStyle name="xl121" xfId="123"/>
    <cellStyle name="xl122" xfId="127"/>
    <cellStyle name="xl123" xfId="131"/>
    <cellStyle name="xl124" xfId="148"/>
    <cellStyle name="xl125" xfId="150"/>
    <cellStyle name="xl126" xfId="151"/>
    <cellStyle name="xl127" xfId="98"/>
    <cellStyle name="xl128" xfId="156"/>
    <cellStyle name="xl129" xfId="174"/>
    <cellStyle name="xl130" xfId="177"/>
    <cellStyle name="xl131" xfId="100"/>
    <cellStyle name="xl132" xfId="104"/>
    <cellStyle name="xl133" xfId="107"/>
    <cellStyle name="xl134" xfId="109"/>
    <cellStyle name="xl135" xfId="114"/>
    <cellStyle name="xl136" xfId="116"/>
    <cellStyle name="xl137" xfId="118"/>
    <cellStyle name="xl138" xfId="119"/>
    <cellStyle name="xl139" xfId="124"/>
    <cellStyle name="xl140" xfId="128"/>
    <cellStyle name="xl141" xfId="132"/>
    <cellStyle name="xl142" xfId="136"/>
    <cellStyle name="xl143" xfId="139"/>
    <cellStyle name="xl144" xfId="142"/>
    <cellStyle name="xl145" xfId="144"/>
    <cellStyle name="xl146" xfId="145"/>
    <cellStyle name="xl147" xfId="157"/>
    <cellStyle name="xl148" xfId="105"/>
    <cellStyle name="xl149" xfId="108"/>
    <cellStyle name="xl150" xfId="110"/>
    <cellStyle name="xl151" xfId="115"/>
    <cellStyle name="xl152" xfId="117"/>
    <cellStyle name="xl153" xfId="120"/>
    <cellStyle name="xl154" xfId="125"/>
    <cellStyle name="xl155" xfId="129"/>
    <cellStyle name="xl156" xfId="133"/>
    <cellStyle name="xl157" xfId="135"/>
    <cellStyle name="xl158" xfId="137"/>
    <cellStyle name="xl159" xfId="146"/>
    <cellStyle name="xl160" xfId="153"/>
    <cellStyle name="xl161" xfId="158"/>
    <cellStyle name="xl162" xfId="159"/>
    <cellStyle name="xl163" xfId="160"/>
    <cellStyle name="xl164" xfId="161"/>
    <cellStyle name="xl165" xfId="162"/>
    <cellStyle name="xl166" xfId="163"/>
    <cellStyle name="xl167" xfId="164"/>
    <cellStyle name="xl168" xfId="165"/>
    <cellStyle name="xl169" xfId="166"/>
    <cellStyle name="xl170" xfId="167"/>
    <cellStyle name="xl171" xfId="168"/>
    <cellStyle name="xl172" xfId="103"/>
    <cellStyle name="xl173" xfId="111"/>
    <cellStyle name="xl174" xfId="121"/>
    <cellStyle name="xl175" xfId="126"/>
    <cellStyle name="xl176" xfId="130"/>
    <cellStyle name="xl177" xfId="134"/>
    <cellStyle name="xl178" xfId="149"/>
    <cellStyle name="xl179" xfId="112"/>
    <cellStyle name="xl180" xfId="154"/>
    <cellStyle name="xl181" xfId="169"/>
    <cellStyle name="xl182" xfId="172"/>
    <cellStyle name="xl183" xfId="175"/>
    <cellStyle name="xl184" xfId="178"/>
    <cellStyle name="xl185" xfId="170"/>
    <cellStyle name="xl186" xfId="173"/>
    <cellStyle name="xl187" xfId="171"/>
    <cellStyle name="xl188" xfId="101"/>
    <cellStyle name="xl189" xfId="138"/>
    <cellStyle name="xl190" xfId="140"/>
    <cellStyle name="xl191" xfId="143"/>
    <cellStyle name="xl192" xfId="147"/>
    <cellStyle name="xl193" xfId="152"/>
    <cellStyle name="xl194" xfId="113"/>
    <cellStyle name="xl195" xfId="155"/>
    <cellStyle name="xl196" xfId="122"/>
    <cellStyle name="xl197" xfId="176"/>
    <cellStyle name="xl198" xfId="102"/>
    <cellStyle name="xl199" xfId="141"/>
    <cellStyle name="xl200" xfId="106"/>
    <cellStyle name="xl21" xfId="184"/>
    <cellStyle name="xl22" xfId="1"/>
    <cellStyle name="xl23" xfId="8"/>
    <cellStyle name="xl24" xfId="12"/>
    <cellStyle name="xl25" xfId="19"/>
    <cellStyle name="xl26" xfId="7"/>
    <cellStyle name="xl27" xfId="5"/>
    <cellStyle name="xl28" xfId="35"/>
    <cellStyle name="xl29" xfId="39"/>
    <cellStyle name="xl30" xfId="46"/>
    <cellStyle name="xl31" xfId="53"/>
    <cellStyle name="xl32" xfId="185"/>
    <cellStyle name="xl33" xfId="13"/>
    <cellStyle name="xl34" xfId="30"/>
    <cellStyle name="xl35" xfId="40"/>
    <cellStyle name="xl36" xfId="47"/>
    <cellStyle name="xl37" xfId="54"/>
    <cellStyle name="xl38" xfId="57"/>
    <cellStyle name="xl39" xfId="31"/>
    <cellStyle name="xl40" xfId="23"/>
    <cellStyle name="xl41" xfId="41"/>
    <cellStyle name="xl42" xfId="48"/>
    <cellStyle name="xl43" xfId="55"/>
    <cellStyle name="xl44" xfId="37"/>
    <cellStyle name="xl45" xfId="38"/>
    <cellStyle name="xl46" xfId="42"/>
    <cellStyle name="xl46 2" xfId="188"/>
    <cellStyle name="xl47" xfId="59"/>
    <cellStyle name="xl48" xfId="2"/>
    <cellStyle name="xl49" xfId="20"/>
    <cellStyle name="xl50" xfId="26"/>
    <cellStyle name="xl51" xfId="28"/>
    <cellStyle name="xl52" xfId="9"/>
    <cellStyle name="xl53" xfId="14"/>
    <cellStyle name="xl54" xfId="21"/>
    <cellStyle name="xl55" xfId="3"/>
    <cellStyle name="xl56" xfId="34"/>
    <cellStyle name="xl57" xfId="10"/>
    <cellStyle name="xl58" xfId="15"/>
    <cellStyle name="xl59" xfId="22"/>
    <cellStyle name="xl60" xfId="25"/>
    <cellStyle name="xl61" xfId="27"/>
    <cellStyle name="xl62" xfId="29"/>
    <cellStyle name="xl63" xfId="32"/>
    <cellStyle name="xl64" xfId="33"/>
    <cellStyle name="xl65" xfId="4"/>
    <cellStyle name="xl66" xfId="11"/>
    <cellStyle name="xl67" xfId="16"/>
    <cellStyle name="xl68" xfId="43"/>
    <cellStyle name="xl69" xfId="6"/>
    <cellStyle name="xl70" xfId="17"/>
    <cellStyle name="xl71" xfId="24"/>
    <cellStyle name="xl72" xfId="36"/>
    <cellStyle name="xl73" xfId="44"/>
    <cellStyle name="xl74" xfId="49"/>
    <cellStyle name="xl75" xfId="56"/>
    <cellStyle name="xl76" xfId="58"/>
    <cellStyle name="xl77" xfId="18"/>
    <cellStyle name="xl78" xfId="45"/>
    <cellStyle name="xl79" xfId="50"/>
    <cellStyle name="xl80" xfId="51"/>
    <cellStyle name="xl81" xfId="52"/>
    <cellStyle name="xl82" xfId="60"/>
    <cellStyle name="xl83" xfId="62"/>
    <cellStyle name="xl84" xfId="65"/>
    <cellStyle name="xl85" xfId="72"/>
    <cellStyle name="xl86" xfId="74"/>
    <cellStyle name="xl87" xfId="61"/>
    <cellStyle name="xl88" xfId="70"/>
    <cellStyle name="xl89" xfId="73"/>
    <cellStyle name="xl90" xfId="75"/>
    <cellStyle name="xl91" xfId="80"/>
    <cellStyle name="xl92" xfId="66"/>
    <cellStyle name="xl93" xfId="76"/>
    <cellStyle name="xl94" xfId="63"/>
    <cellStyle name="xl95" xfId="67"/>
    <cellStyle name="xl96" xfId="77"/>
    <cellStyle name="xl97" xfId="68"/>
    <cellStyle name="xl98" xfId="71"/>
    <cellStyle name="xl99" xfId="78"/>
    <cellStyle name="Обычный" xfId="0" builtinId="0"/>
    <cellStyle name="Обычный 2" xfId="187"/>
    <cellStyle name="Обычный 3" xfId="189"/>
    <cellStyle name="Процентный" xfId="186" builtinId="5"/>
  </cellStyles>
  <dxfs count="0"/>
  <tableStyles count="0"/>
  <colors>
    <mruColors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9"/>
  <sheetViews>
    <sheetView zoomScale="70" zoomScaleNormal="70" zoomScaleSheetLayoutView="70" zoomScalePageLayoutView="70" workbookViewId="0">
      <selection activeCell="A3" sqref="A3:E3"/>
    </sheetView>
  </sheetViews>
  <sheetFormatPr defaultRowHeight="15.75"/>
  <cols>
    <col min="1" max="1" width="50.85546875" style="71" customWidth="1"/>
    <col min="2" max="2" width="33.5703125" style="9" customWidth="1"/>
    <col min="3" max="5" width="18.7109375" style="9" customWidth="1"/>
    <col min="6" max="6" width="9.140625" style="1" customWidth="1"/>
    <col min="7" max="16384" width="9.140625" style="1"/>
  </cols>
  <sheetData>
    <row r="1" spans="1:6" ht="12.95" customHeight="1">
      <c r="A1" s="64"/>
      <c r="B1" s="3"/>
      <c r="C1" s="3"/>
      <c r="D1" s="3"/>
      <c r="E1" s="3"/>
      <c r="F1" s="2"/>
    </row>
    <row r="2" spans="1:6" ht="63" customHeight="1">
      <c r="A2" s="65"/>
      <c r="B2" s="4"/>
      <c r="C2" s="5"/>
      <c r="D2" s="73" t="s">
        <v>286</v>
      </c>
      <c r="E2" s="73"/>
      <c r="F2" s="2"/>
    </row>
    <row r="3" spans="1:6" ht="29.25" customHeight="1">
      <c r="A3" s="74" t="s">
        <v>187</v>
      </c>
      <c r="B3" s="74"/>
      <c r="C3" s="74"/>
      <c r="D3" s="74"/>
      <c r="E3" s="74"/>
      <c r="F3" s="2"/>
    </row>
    <row r="4" spans="1:6" ht="96.75" customHeight="1">
      <c r="A4" s="75" t="s">
        <v>0</v>
      </c>
      <c r="B4" s="77" t="s">
        <v>1</v>
      </c>
      <c r="C4" s="79" t="s">
        <v>188</v>
      </c>
      <c r="D4" s="72" t="s">
        <v>285</v>
      </c>
      <c r="E4" s="72" t="s">
        <v>189</v>
      </c>
      <c r="F4" s="2"/>
    </row>
    <row r="5" spans="1:6" ht="0.75" customHeight="1">
      <c r="A5" s="76"/>
      <c r="B5" s="78"/>
      <c r="C5" s="79"/>
      <c r="D5" s="72"/>
      <c r="E5" s="72"/>
      <c r="F5" s="2"/>
    </row>
    <row r="6" spans="1:6" ht="25.5" customHeight="1">
      <c r="A6" s="66" t="s">
        <v>190</v>
      </c>
      <c r="B6" s="11"/>
      <c r="C6" s="12">
        <f>C8+C72</f>
        <v>374658490.19999999</v>
      </c>
      <c r="D6" s="12">
        <f>D8+D72</f>
        <v>191598253.42000002</v>
      </c>
      <c r="E6" s="55">
        <f>D6/C6</f>
        <v>0.51139439898378158</v>
      </c>
      <c r="F6" s="2"/>
    </row>
    <row r="7" spans="1:6" ht="15" customHeight="1">
      <c r="A7" s="67" t="s">
        <v>4</v>
      </c>
      <c r="B7" s="56"/>
      <c r="C7" s="57"/>
      <c r="D7" s="57"/>
      <c r="E7" s="58"/>
      <c r="F7" s="2"/>
    </row>
    <row r="8" spans="1:6">
      <c r="A8" s="68" t="s">
        <v>5</v>
      </c>
      <c r="B8" s="59" t="s">
        <v>6</v>
      </c>
      <c r="C8" s="60">
        <v>73440054.439999998</v>
      </c>
      <c r="D8" s="60">
        <v>43644508.049999997</v>
      </c>
      <c r="E8" s="55">
        <f>D8/C8</f>
        <v>0.59428752310712474</v>
      </c>
      <c r="F8" s="2"/>
    </row>
    <row r="9" spans="1:6">
      <c r="A9" s="68" t="s">
        <v>7</v>
      </c>
      <c r="B9" s="59" t="s">
        <v>8</v>
      </c>
      <c r="C9" s="60">
        <v>40575000</v>
      </c>
      <c r="D9" s="60">
        <v>22604824.469999999</v>
      </c>
      <c r="E9" s="55">
        <f t="shared" ref="E9:E48" si="0">D9/C9</f>
        <v>0.55711212495378926</v>
      </c>
      <c r="F9" s="2"/>
    </row>
    <row r="10" spans="1:6">
      <c r="A10" s="68" t="s">
        <v>9</v>
      </c>
      <c r="B10" s="59" t="s">
        <v>10</v>
      </c>
      <c r="C10" s="60">
        <v>40575000</v>
      </c>
      <c r="D10" s="60">
        <v>22604824.469999999</v>
      </c>
      <c r="E10" s="55">
        <f t="shared" si="0"/>
        <v>0.55711212495378926</v>
      </c>
      <c r="F10" s="2"/>
    </row>
    <row r="11" spans="1:6" ht="299.25">
      <c r="A11" s="69" t="s">
        <v>11</v>
      </c>
      <c r="B11" s="61" t="s">
        <v>12</v>
      </c>
      <c r="C11" s="62">
        <v>39000000</v>
      </c>
      <c r="D11" s="62">
        <v>21597664.100000001</v>
      </c>
      <c r="E11" s="63">
        <f t="shared" si="0"/>
        <v>0.55378625897435896</v>
      </c>
      <c r="F11" s="2"/>
    </row>
    <row r="12" spans="1:6" ht="220.5">
      <c r="A12" s="69" t="s">
        <v>13</v>
      </c>
      <c r="B12" s="61" t="s">
        <v>14</v>
      </c>
      <c r="C12" s="62">
        <v>125000</v>
      </c>
      <c r="D12" s="62">
        <v>142561.5</v>
      </c>
      <c r="E12" s="63">
        <f t="shared" si="0"/>
        <v>1.1404920000000001</v>
      </c>
      <c r="F12" s="2"/>
    </row>
    <row r="13" spans="1:6" ht="189">
      <c r="A13" s="69" t="s">
        <v>15</v>
      </c>
      <c r="B13" s="61" t="s">
        <v>16</v>
      </c>
      <c r="C13" s="62">
        <v>500000</v>
      </c>
      <c r="D13" s="62">
        <v>158524.01</v>
      </c>
      <c r="E13" s="63">
        <f t="shared" si="0"/>
        <v>0.31704802000000004</v>
      </c>
      <c r="F13" s="2"/>
    </row>
    <row r="14" spans="1:6" ht="110.25">
      <c r="A14" s="69" t="s">
        <v>17</v>
      </c>
      <c r="B14" s="61" t="s">
        <v>18</v>
      </c>
      <c r="C14" s="62">
        <v>450000</v>
      </c>
      <c r="D14" s="62">
        <v>320610</v>
      </c>
      <c r="E14" s="63">
        <f t="shared" si="0"/>
        <v>0.71246666666666669</v>
      </c>
      <c r="F14" s="2"/>
    </row>
    <row r="15" spans="1:6" ht="157.5">
      <c r="A15" s="69" t="s">
        <v>19</v>
      </c>
      <c r="B15" s="61" t="s">
        <v>20</v>
      </c>
      <c r="C15" s="62">
        <v>500000</v>
      </c>
      <c r="D15" s="62">
        <v>321231.95</v>
      </c>
      <c r="E15" s="63">
        <f t="shared" si="0"/>
        <v>0.64246389999999998</v>
      </c>
      <c r="F15" s="2"/>
    </row>
    <row r="16" spans="1:6" ht="141.75">
      <c r="A16" s="69" t="s">
        <v>21</v>
      </c>
      <c r="B16" s="61" t="s">
        <v>22</v>
      </c>
      <c r="C16" s="62" t="s">
        <v>3</v>
      </c>
      <c r="D16" s="62">
        <v>64232.91</v>
      </c>
      <c r="E16" s="63" t="e">
        <f t="shared" si="0"/>
        <v>#VALUE!</v>
      </c>
      <c r="F16" s="2"/>
    </row>
    <row r="17" spans="1:6" ht="47.25">
      <c r="A17" s="68" t="s">
        <v>23</v>
      </c>
      <c r="B17" s="59" t="s">
        <v>24</v>
      </c>
      <c r="C17" s="60">
        <v>16581500</v>
      </c>
      <c r="D17" s="60">
        <v>6727245.4500000002</v>
      </c>
      <c r="E17" s="55">
        <f t="shared" si="0"/>
        <v>0.40570789434007781</v>
      </c>
      <c r="F17" s="2"/>
    </row>
    <row r="18" spans="1:6" ht="47.25">
      <c r="A18" s="68" t="s">
        <v>25</v>
      </c>
      <c r="B18" s="59" t="s">
        <v>26</v>
      </c>
      <c r="C18" s="60">
        <v>16581500</v>
      </c>
      <c r="D18" s="60">
        <v>6727245.4500000002</v>
      </c>
      <c r="E18" s="55">
        <f t="shared" si="0"/>
        <v>0.40570789434007781</v>
      </c>
      <c r="F18" s="2"/>
    </row>
    <row r="19" spans="1:6" ht="157.5">
      <c r="A19" s="69" t="s">
        <v>27</v>
      </c>
      <c r="B19" s="61" t="s">
        <v>28</v>
      </c>
      <c r="C19" s="62">
        <v>8672400</v>
      </c>
      <c r="D19" s="62">
        <v>3383569.63</v>
      </c>
      <c r="E19" s="63">
        <f t="shared" si="0"/>
        <v>0.3901537786541211</v>
      </c>
      <c r="F19" s="2"/>
    </row>
    <row r="20" spans="1:6" ht="173.25">
      <c r="A20" s="69" t="s">
        <v>29</v>
      </c>
      <c r="B20" s="61" t="s">
        <v>30</v>
      </c>
      <c r="C20" s="62">
        <v>39100</v>
      </c>
      <c r="D20" s="62">
        <v>20834.57</v>
      </c>
      <c r="E20" s="63">
        <f t="shared" si="0"/>
        <v>0.53285345268542195</v>
      </c>
      <c r="F20" s="2"/>
    </row>
    <row r="21" spans="1:6" ht="157.5">
      <c r="A21" s="69" t="s">
        <v>31</v>
      </c>
      <c r="B21" s="61" t="s">
        <v>32</v>
      </c>
      <c r="C21" s="62">
        <v>8758300</v>
      </c>
      <c r="D21" s="62">
        <v>3687191.14</v>
      </c>
      <c r="E21" s="63">
        <f t="shared" si="0"/>
        <v>0.42099393032894511</v>
      </c>
      <c r="F21" s="2"/>
    </row>
    <row r="22" spans="1:6" ht="157.5">
      <c r="A22" s="69" t="s">
        <v>33</v>
      </c>
      <c r="B22" s="61" t="s">
        <v>34</v>
      </c>
      <c r="C22" s="62">
        <v>-888300</v>
      </c>
      <c r="D22" s="62">
        <v>-364349.89</v>
      </c>
      <c r="E22" s="63">
        <f t="shared" si="0"/>
        <v>0.41016536080153104</v>
      </c>
      <c r="F22" s="2"/>
    </row>
    <row r="23" spans="1:6">
      <c r="A23" s="68" t="s">
        <v>35</v>
      </c>
      <c r="B23" s="59" t="s">
        <v>36</v>
      </c>
      <c r="C23" s="60">
        <v>4620000</v>
      </c>
      <c r="D23" s="60">
        <v>3486694.5</v>
      </c>
      <c r="E23" s="55">
        <f t="shared" si="0"/>
        <v>0.75469577922077924</v>
      </c>
      <c r="F23" s="2"/>
    </row>
    <row r="24" spans="1:6" ht="47.25">
      <c r="A24" s="69" t="s">
        <v>37</v>
      </c>
      <c r="B24" s="61" t="s">
        <v>38</v>
      </c>
      <c r="C24" s="62">
        <v>1700000</v>
      </c>
      <c r="D24" s="62">
        <v>1459001.39</v>
      </c>
      <c r="E24" s="63">
        <f t="shared" si="0"/>
        <v>0.85823611176470582</v>
      </c>
      <c r="F24" s="2"/>
    </row>
    <row r="25" spans="1:6" ht="63">
      <c r="A25" s="69" t="s">
        <v>39</v>
      </c>
      <c r="B25" s="61" t="s">
        <v>40</v>
      </c>
      <c r="C25" s="62" t="s">
        <v>3</v>
      </c>
      <c r="D25" s="62">
        <v>-0.84</v>
      </c>
      <c r="E25" s="63">
        <v>0</v>
      </c>
      <c r="F25" s="2"/>
    </row>
    <row r="26" spans="1:6" ht="78.75">
      <c r="A26" s="69" t="s">
        <v>41</v>
      </c>
      <c r="B26" s="61" t="s">
        <v>42</v>
      </c>
      <c r="C26" s="62">
        <v>1600000</v>
      </c>
      <c r="D26" s="62">
        <v>1296252.72</v>
      </c>
      <c r="E26" s="63">
        <f t="shared" si="0"/>
        <v>0.81015795000000002</v>
      </c>
      <c r="F26" s="2"/>
    </row>
    <row r="27" spans="1:6" ht="78.75">
      <c r="A27" s="69" t="s">
        <v>43</v>
      </c>
      <c r="B27" s="61" t="s">
        <v>44</v>
      </c>
      <c r="C27" s="62" t="s">
        <v>3</v>
      </c>
      <c r="D27" s="62">
        <v>-111.96</v>
      </c>
      <c r="E27" s="63">
        <v>0</v>
      </c>
      <c r="F27" s="2"/>
    </row>
    <row r="28" spans="1:6" ht="47.25">
      <c r="A28" s="69" t="s">
        <v>45</v>
      </c>
      <c r="B28" s="61" t="s">
        <v>46</v>
      </c>
      <c r="C28" s="62" t="s">
        <v>3</v>
      </c>
      <c r="D28" s="62">
        <v>107.72</v>
      </c>
      <c r="E28" s="63">
        <v>0</v>
      </c>
      <c r="F28" s="2"/>
    </row>
    <row r="29" spans="1:6" ht="31.5">
      <c r="A29" s="69" t="s">
        <v>47</v>
      </c>
      <c r="B29" s="61" t="s">
        <v>48</v>
      </c>
      <c r="C29" s="62" t="s">
        <v>3</v>
      </c>
      <c r="D29" s="62">
        <v>2734.07</v>
      </c>
      <c r="E29" s="63">
        <v>0</v>
      </c>
      <c r="F29" s="2"/>
    </row>
    <row r="30" spans="1:6">
      <c r="A30" s="69" t="s">
        <v>49</v>
      </c>
      <c r="B30" s="61" t="s">
        <v>50</v>
      </c>
      <c r="C30" s="62">
        <v>220000</v>
      </c>
      <c r="D30" s="62">
        <v>87147.4</v>
      </c>
      <c r="E30" s="63">
        <f t="shared" si="0"/>
        <v>0.39612454545454545</v>
      </c>
      <c r="F30" s="2"/>
    </row>
    <row r="31" spans="1:6" ht="63">
      <c r="A31" s="69" t="s">
        <v>51</v>
      </c>
      <c r="B31" s="61" t="s">
        <v>52</v>
      </c>
      <c r="C31" s="62">
        <v>1100000</v>
      </c>
      <c r="D31" s="62">
        <v>641564</v>
      </c>
      <c r="E31" s="63">
        <f t="shared" si="0"/>
        <v>0.58323999999999998</v>
      </c>
      <c r="F31" s="2"/>
    </row>
    <row r="32" spans="1:6">
      <c r="A32" s="68" t="s">
        <v>53</v>
      </c>
      <c r="B32" s="59" t="s">
        <v>54</v>
      </c>
      <c r="C32" s="60">
        <v>1350000</v>
      </c>
      <c r="D32" s="60">
        <v>2095802.17</v>
      </c>
      <c r="E32" s="55">
        <f t="shared" si="0"/>
        <v>1.5524460518518517</v>
      </c>
      <c r="F32" s="2"/>
    </row>
    <row r="33" spans="1:6" ht="63">
      <c r="A33" s="69" t="s">
        <v>55</v>
      </c>
      <c r="B33" s="61" t="s">
        <v>56</v>
      </c>
      <c r="C33" s="62">
        <v>1350000</v>
      </c>
      <c r="D33" s="62">
        <v>2090802.17</v>
      </c>
      <c r="E33" s="63">
        <f t="shared" si="0"/>
        <v>1.5487423481481482</v>
      </c>
      <c r="F33" s="2"/>
    </row>
    <row r="34" spans="1:6" ht="31.5">
      <c r="A34" s="69" t="s">
        <v>57</v>
      </c>
      <c r="B34" s="61" t="s">
        <v>58</v>
      </c>
      <c r="C34" s="62" t="s">
        <v>3</v>
      </c>
      <c r="D34" s="62">
        <v>5000</v>
      </c>
      <c r="E34" s="63">
        <v>0</v>
      </c>
      <c r="F34" s="2"/>
    </row>
    <row r="35" spans="1:6" ht="47.25">
      <c r="A35" s="68" t="s">
        <v>59</v>
      </c>
      <c r="B35" s="59" t="s">
        <v>60</v>
      </c>
      <c r="C35" s="60" t="s">
        <v>3</v>
      </c>
      <c r="D35" s="60">
        <v>11.6</v>
      </c>
      <c r="E35" s="55">
        <v>0</v>
      </c>
      <c r="F35" s="2"/>
    </row>
    <row r="36" spans="1:6" ht="94.5">
      <c r="A36" s="69" t="s">
        <v>61</v>
      </c>
      <c r="B36" s="61" t="s">
        <v>62</v>
      </c>
      <c r="C36" s="62" t="s">
        <v>3</v>
      </c>
      <c r="D36" s="62">
        <v>11.6</v>
      </c>
      <c r="E36" s="63">
        <v>0</v>
      </c>
      <c r="F36" s="2"/>
    </row>
    <row r="37" spans="1:6" ht="63">
      <c r="A37" s="68" t="s">
        <v>63</v>
      </c>
      <c r="B37" s="59" t="s">
        <v>64</v>
      </c>
      <c r="C37" s="60">
        <v>1169940</v>
      </c>
      <c r="D37" s="60">
        <v>788829.36</v>
      </c>
      <c r="E37" s="55">
        <f t="shared" si="0"/>
        <v>0.67424770501051334</v>
      </c>
      <c r="F37" s="2"/>
    </row>
    <row r="38" spans="1:6" ht="126">
      <c r="A38" s="69" t="s">
        <v>65</v>
      </c>
      <c r="B38" s="61" t="s">
        <v>66</v>
      </c>
      <c r="C38" s="62">
        <v>155000</v>
      </c>
      <c r="D38" s="62">
        <v>393859.77</v>
      </c>
      <c r="E38" s="63">
        <f t="shared" si="0"/>
        <v>2.5410307741935485</v>
      </c>
      <c r="F38" s="2"/>
    </row>
    <row r="39" spans="1:6" ht="110.25">
      <c r="A39" s="69" t="s">
        <v>67</v>
      </c>
      <c r="B39" s="61" t="s">
        <v>68</v>
      </c>
      <c r="C39" s="62">
        <v>300000</v>
      </c>
      <c r="D39" s="62">
        <v>178925.52</v>
      </c>
      <c r="E39" s="63">
        <f t="shared" si="0"/>
        <v>0.59641840000000002</v>
      </c>
      <c r="F39" s="2"/>
    </row>
    <row r="40" spans="1:6" ht="110.25">
      <c r="A40" s="69" t="s">
        <v>69</v>
      </c>
      <c r="B40" s="61" t="s">
        <v>70</v>
      </c>
      <c r="C40" s="62">
        <v>250000</v>
      </c>
      <c r="D40" s="62">
        <v>38140.79</v>
      </c>
      <c r="E40" s="63">
        <f t="shared" si="0"/>
        <v>0.15256316</v>
      </c>
      <c r="F40" s="2"/>
    </row>
    <row r="41" spans="1:6" ht="94.5">
      <c r="A41" s="69" t="s">
        <v>71</v>
      </c>
      <c r="B41" s="61" t="s">
        <v>72</v>
      </c>
      <c r="C41" s="62">
        <v>303840</v>
      </c>
      <c r="D41" s="62">
        <v>57915.28</v>
      </c>
      <c r="E41" s="63">
        <f t="shared" si="0"/>
        <v>0.19061111111111112</v>
      </c>
      <c r="F41" s="2"/>
    </row>
    <row r="42" spans="1:6" ht="47.25">
      <c r="A42" s="69" t="s">
        <v>73</v>
      </c>
      <c r="B42" s="61" t="s">
        <v>74</v>
      </c>
      <c r="C42" s="62">
        <v>151100</v>
      </c>
      <c r="D42" s="62">
        <v>119988</v>
      </c>
      <c r="E42" s="63">
        <f t="shared" si="0"/>
        <v>0.79409662475181997</v>
      </c>
      <c r="F42" s="2"/>
    </row>
    <row r="43" spans="1:6" ht="110.25">
      <c r="A43" s="69" t="s">
        <v>75</v>
      </c>
      <c r="B43" s="61" t="s">
        <v>76</v>
      </c>
      <c r="C43" s="62">
        <v>10000</v>
      </c>
      <c r="D43" s="62" t="s">
        <v>3</v>
      </c>
      <c r="E43" s="63">
        <v>0</v>
      </c>
      <c r="F43" s="2"/>
    </row>
    <row r="44" spans="1:6" ht="31.5">
      <c r="A44" s="68" t="s">
        <v>77</v>
      </c>
      <c r="B44" s="59" t="s">
        <v>78</v>
      </c>
      <c r="C44" s="60" t="s">
        <v>3</v>
      </c>
      <c r="D44" s="60">
        <v>30159.32</v>
      </c>
      <c r="E44" s="55">
        <v>0</v>
      </c>
      <c r="F44" s="2"/>
    </row>
    <row r="45" spans="1:6" ht="47.25">
      <c r="A45" s="69" t="s">
        <v>79</v>
      </c>
      <c r="B45" s="61" t="s">
        <v>80</v>
      </c>
      <c r="C45" s="62" t="s">
        <v>3</v>
      </c>
      <c r="D45" s="62">
        <v>4688.1099999999997</v>
      </c>
      <c r="E45" s="63">
        <v>0</v>
      </c>
      <c r="F45" s="2"/>
    </row>
    <row r="46" spans="1:6" ht="31.5">
      <c r="A46" s="69" t="s">
        <v>81</v>
      </c>
      <c r="B46" s="61" t="s">
        <v>82</v>
      </c>
      <c r="C46" s="62" t="s">
        <v>3</v>
      </c>
      <c r="D46" s="62">
        <v>22073.53</v>
      </c>
      <c r="E46" s="63">
        <v>0</v>
      </c>
      <c r="F46" s="2"/>
    </row>
    <row r="47" spans="1:6">
      <c r="A47" s="69" t="s">
        <v>83</v>
      </c>
      <c r="B47" s="61" t="s">
        <v>84</v>
      </c>
      <c r="C47" s="62" t="s">
        <v>3</v>
      </c>
      <c r="D47" s="62">
        <v>3397.68</v>
      </c>
      <c r="E47" s="63">
        <v>0</v>
      </c>
      <c r="F47" s="2"/>
    </row>
    <row r="48" spans="1:6" ht="47.25">
      <c r="A48" s="68" t="s">
        <v>85</v>
      </c>
      <c r="B48" s="59" t="s">
        <v>86</v>
      </c>
      <c r="C48" s="60">
        <v>8836484.4399999995</v>
      </c>
      <c r="D48" s="60">
        <v>4785297.99</v>
      </c>
      <c r="E48" s="55">
        <f t="shared" si="0"/>
        <v>0.54153866534732453</v>
      </c>
      <c r="F48" s="2"/>
    </row>
    <row r="49" spans="1:6" ht="47.25">
      <c r="A49" s="69" t="s">
        <v>87</v>
      </c>
      <c r="B49" s="61" t="s">
        <v>88</v>
      </c>
      <c r="C49" s="62">
        <v>7921500</v>
      </c>
      <c r="D49" s="62">
        <v>4357767.84</v>
      </c>
      <c r="E49" s="63">
        <f t="shared" ref="E49:E84" si="1">D49/C49</f>
        <v>0.55011902291232717</v>
      </c>
      <c r="F49" s="2"/>
    </row>
    <row r="50" spans="1:6">
      <c r="A50" s="69" t="s">
        <v>89</v>
      </c>
      <c r="B50" s="61" t="s">
        <v>90</v>
      </c>
      <c r="C50" s="62">
        <v>914984.44</v>
      </c>
      <c r="D50" s="62">
        <v>427530.15</v>
      </c>
      <c r="E50" s="63">
        <f t="shared" si="1"/>
        <v>0.46725401144526574</v>
      </c>
      <c r="F50" s="2"/>
    </row>
    <row r="51" spans="1:6" ht="47.25">
      <c r="A51" s="69" t="s">
        <v>91</v>
      </c>
      <c r="B51" s="61" t="s">
        <v>92</v>
      </c>
      <c r="C51" s="62">
        <v>5520</v>
      </c>
      <c r="D51" s="62">
        <v>1533.85</v>
      </c>
      <c r="E51" s="63">
        <f t="shared" si="1"/>
        <v>0.27787137681159418</v>
      </c>
      <c r="F51" s="2"/>
    </row>
    <row r="52" spans="1:6" ht="31.5">
      <c r="A52" s="69" t="s">
        <v>93</v>
      </c>
      <c r="B52" s="61" t="s">
        <v>94</v>
      </c>
      <c r="C52" s="62">
        <v>909464.44</v>
      </c>
      <c r="D52" s="62">
        <v>425996.3</v>
      </c>
      <c r="E52" s="63">
        <f t="shared" si="1"/>
        <v>0.46840347050842362</v>
      </c>
      <c r="F52" s="2"/>
    </row>
    <row r="53" spans="1:6" ht="31.5">
      <c r="A53" s="68" t="s">
        <v>95</v>
      </c>
      <c r="B53" s="59" t="s">
        <v>96</v>
      </c>
      <c r="C53" s="60">
        <v>175000</v>
      </c>
      <c r="D53" s="60">
        <v>3005495.43</v>
      </c>
      <c r="E53" s="55">
        <f t="shared" si="1"/>
        <v>17.174259599999999</v>
      </c>
      <c r="F53" s="2"/>
    </row>
    <row r="54" spans="1:6" ht="126">
      <c r="A54" s="69" t="s">
        <v>97</v>
      </c>
      <c r="B54" s="61" t="s">
        <v>98</v>
      </c>
      <c r="C54" s="62" t="s">
        <v>3</v>
      </c>
      <c r="D54" s="62">
        <v>346500</v>
      </c>
      <c r="E54" s="63">
        <v>0</v>
      </c>
      <c r="F54" s="2"/>
    </row>
    <row r="55" spans="1:6" ht="78.75">
      <c r="A55" s="69" t="s">
        <v>99</v>
      </c>
      <c r="B55" s="61" t="s">
        <v>100</v>
      </c>
      <c r="C55" s="62">
        <v>150000</v>
      </c>
      <c r="D55" s="62">
        <v>1766931.5</v>
      </c>
      <c r="E55" s="63">
        <f t="shared" si="1"/>
        <v>11.779543333333333</v>
      </c>
      <c r="F55" s="2"/>
    </row>
    <row r="56" spans="1:6" ht="63">
      <c r="A56" s="69" t="s">
        <v>101</v>
      </c>
      <c r="B56" s="61" t="s">
        <v>102</v>
      </c>
      <c r="C56" s="62">
        <v>25000</v>
      </c>
      <c r="D56" s="62">
        <v>13848.84</v>
      </c>
      <c r="E56" s="63">
        <f t="shared" si="1"/>
        <v>0.55395360000000005</v>
      </c>
      <c r="F56" s="2"/>
    </row>
    <row r="57" spans="1:6" ht="78.75">
      <c r="A57" s="69" t="s">
        <v>103</v>
      </c>
      <c r="B57" s="61" t="s">
        <v>104</v>
      </c>
      <c r="C57" s="62" t="s">
        <v>3</v>
      </c>
      <c r="D57" s="62">
        <v>878215.09</v>
      </c>
      <c r="E57" s="63">
        <v>0</v>
      </c>
      <c r="F57" s="2"/>
    </row>
    <row r="58" spans="1:6" ht="31.5">
      <c r="A58" s="68" t="s">
        <v>105</v>
      </c>
      <c r="B58" s="59" t="s">
        <v>106</v>
      </c>
      <c r="C58" s="60">
        <v>132130</v>
      </c>
      <c r="D58" s="60">
        <v>120147.76</v>
      </c>
      <c r="E58" s="55">
        <f t="shared" si="1"/>
        <v>0.9093147657609929</v>
      </c>
      <c r="F58" s="2"/>
    </row>
    <row r="59" spans="1:6" ht="110.25">
      <c r="A59" s="69" t="s">
        <v>107</v>
      </c>
      <c r="B59" s="61" t="s">
        <v>108</v>
      </c>
      <c r="C59" s="62">
        <v>15300</v>
      </c>
      <c r="D59" s="62">
        <v>2874.24</v>
      </c>
      <c r="E59" s="63">
        <f t="shared" si="1"/>
        <v>0.18785882352941174</v>
      </c>
      <c r="F59" s="2"/>
    </row>
    <row r="60" spans="1:6" ht="141.75">
      <c r="A60" s="69" t="s">
        <v>109</v>
      </c>
      <c r="B60" s="61" t="s">
        <v>110</v>
      </c>
      <c r="C60" s="62">
        <v>5500</v>
      </c>
      <c r="D60" s="62">
        <v>1500</v>
      </c>
      <c r="E60" s="63">
        <f t="shared" si="1"/>
        <v>0.27272727272727271</v>
      </c>
      <c r="F60" s="2"/>
    </row>
    <row r="61" spans="1:6" ht="110.25">
      <c r="A61" s="69" t="s">
        <v>111</v>
      </c>
      <c r="B61" s="61" t="s">
        <v>112</v>
      </c>
      <c r="C61" s="62">
        <v>9550</v>
      </c>
      <c r="D61" s="62">
        <v>90505</v>
      </c>
      <c r="E61" s="63">
        <f t="shared" si="1"/>
        <v>9.4769633507853399</v>
      </c>
      <c r="F61" s="2"/>
    </row>
    <row r="62" spans="1:6" ht="126">
      <c r="A62" s="69" t="s">
        <v>113</v>
      </c>
      <c r="B62" s="61" t="s">
        <v>114</v>
      </c>
      <c r="C62" s="62">
        <v>7300</v>
      </c>
      <c r="D62" s="62">
        <v>1000</v>
      </c>
      <c r="E62" s="63">
        <f t="shared" si="1"/>
        <v>0.13698630136986301</v>
      </c>
      <c r="F62" s="2"/>
    </row>
    <row r="63" spans="1:6" ht="110.25">
      <c r="A63" s="69" t="s">
        <v>115</v>
      </c>
      <c r="B63" s="61" t="s">
        <v>116</v>
      </c>
      <c r="C63" s="62">
        <v>1000</v>
      </c>
      <c r="D63" s="62" t="s">
        <v>3</v>
      </c>
      <c r="E63" s="63">
        <v>0</v>
      </c>
      <c r="F63" s="2"/>
    </row>
    <row r="64" spans="1:6" ht="110.25">
      <c r="A64" s="69" t="s">
        <v>117</v>
      </c>
      <c r="B64" s="61" t="s">
        <v>118</v>
      </c>
      <c r="C64" s="62" t="s">
        <v>3</v>
      </c>
      <c r="D64" s="62">
        <v>5000</v>
      </c>
      <c r="E64" s="63">
        <v>0</v>
      </c>
      <c r="F64" s="2"/>
    </row>
    <row r="65" spans="1:6" ht="110.25">
      <c r="A65" s="69" t="s">
        <v>119</v>
      </c>
      <c r="B65" s="61" t="s">
        <v>120</v>
      </c>
      <c r="C65" s="62">
        <v>4500</v>
      </c>
      <c r="D65" s="62" t="s">
        <v>3</v>
      </c>
      <c r="E65" s="63">
        <v>0</v>
      </c>
      <c r="F65" s="2"/>
    </row>
    <row r="66" spans="1:6" ht="126">
      <c r="A66" s="69" t="s">
        <v>121</v>
      </c>
      <c r="B66" s="61" t="s">
        <v>122</v>
      </c>
      <c r="C66" s="62">
        <v>2000</v>
      </c>
      <c r="D66" s="62">
        <v>1000</v>
      </c>
      <c r="E66" s="63">
        <f t="shared" si="1"/>
        <v>0.5</v>
      </c>
      <c r="F66" s="2"/>
    </row>
    <row r="67" spans="1:6" ht="204.75">
      <c r="A67" s="69" t="s">
        <v>123</v>
      </c>
      <c r="B67" s="61" t="s">
        <v>124</v>
      </c>
      <c r="C67" s="62">
        <v>3400</v>
      </c>
      <c r="D67" s="62">
        <v>500</v>
      </c>
      <c r="E67" s="63">
        <f t="shared" si="1"/>
        <v>0.14705882352941177</v>
      </c>
      <c r="F67" s="2"/>
    </row>
    <row r="68" spans="1:6" ht="126">
      <c r="A68" s="69" t="s">
        <v>125</v>
      </c>
      <c r="B68" s="61" t="s">
        <v>126</v>
      </c>
      <c r="C68" s="62" t="s">
        <v>3</v>
      </c>
      <c r="D68" s="62">
        <v>454.5</v>
      </c>
      <c r="E68" s="63">
        <v>0</v>
      </c>
      <c r="F68" s="2"/>
    </row>
    <row r="69" spans="1:6" ht="110.25">
      <c r="A69" s="69" t="s">
        <v>127</v>
      </c>
      <c r="B69" s="61" t="s">
        <v>128</v>
      </c>
      <c r="C69" s="62">
        <v>6200</v>
      </c>
      <c r="D69" s="62" t="s">
        <v>3</v>
      </c>
      <c r="E69" s="63">
        <v>0</v>
      </c>
      <c r="F69" s="2"/>
    </row>
    <row r="70" spans="1:6" ht="126">
      <c r="A70" s="69" t="s">
        <v>129</v>
      </c>
      <c r="B70" s="61" t="s">
        <v>130</v>
      </c>
      <c r="C70" s="62">
        <v>77380</v>
      </c>
      <c r="D70" s="62">
        <v>15214.02</v>
      </c>
      <c r="E70" s="63">
        <f t="shared" si="1"/>
        <v>0.19661437063840786</v>
      </c>
      <c r="F70" s="2"/>
    </row>
    <row r="71" spans="1:6" ht="63">
      <c r="A71" s="69" t="s">
        <v>131</v>
      </c>
      <c r="B71" s="61" t="s">
        <v>132</v>
      </c>
      <c r="C71" s="62" t="s">
        <v>3</v>
      </c>
      <c r="D71" s="62">
        <v>2100</v>
      </c>
      <c r="E71" s="63">
        <v>0</v>
      </c>
      <c r="F71" s="2"/>
    </row>
    <row r="72" spans="1:6">
      <c r="A72" s="68" t="s">
        <v>133</v>
      </c>
      <c r="B72" s="59" t="s">
        <v>134</v>
      </c>
      <c r="C72" s="60">
        <v>301218435.75999999</v>
      </c>
      <c r="D72" s="60">
        <v>147953745.37</v>
      </c>
      <c r="E72" s="55">
        <f t="shared" si="1"/>
        <v>0.49118422979888332</v>
      </c>
      <c r="F72" s="2"/>
    </row>
    <row r="73" spans="1:6" ht="47.25">
      <c r="A73" s="68" t="s">
        <v>135</v>
      </c>
      <c r="B73" s="59" t="s">
        <v>136</v>
      </c>
      <c r="C73" s="60">
        <v>301280538.79000002</v>
      </c>
      <c r="D73" s="60">
        <v>148015848.40000001</v>
      </c>
      <c r="E73" s="55">
        <f t="shared" si="1"/>
        <v>0.49128911211610221</v>
      </c>
      <c r="F73" s="2"/>
    </row>
    <row r="74" spans="1:6" ht="31.5">
      <c r="A74" s="69" t="s">
        <v>137</v>
      </c>
      <c r="B74" s="61" t="s">
        <v>138</v>
      </c>
      <c r="C74" s="62">
        <v>126935681.11</v>
      </c>
      <c r="D74" s="62">
        <v>63467849.109999999</v>
      </c>
      <c r="E74" s="63">
        <f t="shared" si="1"/>
        <v>0.50000006739633751</v>
      </c>
      <c r="F74" s="2"/>
    </row>
    <row r="75" spans="1:6" ht="47.25">
      <c r="A75" s="69" t="s">
        <v>139</v>
      </c>
      <c r="B75" s="61" t="s">
        <v>140</v>
      </c>
      <c r="C75" s="62">
        <v>79611500</v>
      </c>
      <c r="D75" s="62">
        <v>39805754</v>
      </c>
      <c r="E75" s="63">
        <f t="shared" si="1"/>
        <v>0.50000005024399741</v>
      </c>
      <c r="F75" s="2"/>
    </row>
    <row r="76" spans="1:6" ht="63">
      <c r="A76" s="69" t="s">
        <v>141</v>
      </c>
      <c r="B76" s="61" t="s">
        <v>142</v>
      </c>
      <c r="C76" s="62">
        <v>47324181.109999999</v>
      </c>
      <c r="D76" s="62">
        <v>23662095.109999999</v>
      </c>
      <c r="E76" s="63">
        <f t="shared" si="1"/>
        <v>0.50000009625100517</v>
      </c>
      <c r="F76" s="2"/>
    </row>
    <row r="77" spans="1:6" ht="47.25">
      <c r="A77" s="68" t="s">
        <v>143</v>
      </c>
      <c r="B77" s="59" t="s">
        <v>144</v>
      </c>
      <c r="C77" s="60">
        <v>39507896.229999997</v>
      </c>
      <c r="D77" s="60">
        <v>13390990.07</v>
      </c>
      <c r="E77" s="55">
        <f t="shared" si="1"/>
        <v>0.33894465025529913</v>
      </c>
      <c r="F77" s="2"/>
    </row>
    <row r="78" spans="1:6" ht="94.5">
      <c r="A78" s="69" t="s">
        <v>145</v>
      </c>
      <c r="B78" s="61" t="s">
        <v>146</v>
      </c>
      <c r="C78" s="62">
        <v>4795924.34</v>
      </c>
      <c r="D78" s="62" t="s">
        <v>3</v>
      </c>
      <c r="E78" s="63">
        <v>0</v>
      </c>
      <c r="F78" s="2"/>
    </row>
    <row r="79" spans="1:6" ht="78.75">
      <c r="A79" s="69" t="s">
        <v>147</v>
      </c>
      <c r="B79" s="61" t="s">
        <v>148</v>
      </c>
      <c r="C79" s="62">
        <v>4110291</v>
      </c>
      <c r="D79" s="62">
        <v>1949628.96</v>
      </c>
      <c r="E79" s="63">
        <f t="shared" si="1"/>
        <v>0.47432869351586054</v>
      </c>
      <c r="F79" s="2"/>
    </row>
    <row r="80" spans="1:6" ht="47.25">
      <c r="A80" s="69" t="s">
        <v>149</v>
      </c>
      <c r="B80" s="61" t="s">
        <v>150</v>
      </c>
      <c r="C80" s="62">
        <v>2171332.77</v>
      </c>
      <c r="D80" s="62">
        <v>2171332.77</v>
      </c>
      <c r="E80" s="63">
        <f t="shared" si="1"/>
        <v>1</v>
      </c>
      <c r="F80" s="2"/>
    </row>
    <row r="81" spans="1:6" ht="31.5">
      <c r="A81" s="69" t="s">
        <v>151</v>
      </c>
      <c r="B81" s="61" t="s">
        <v>152</v>
      </c>
      <c r="C81" s="62">
        <v>34209.94</v>
      </c>
      <c r="D81" s="62">
        <v>34209.94</v>
      </c>
      <c r="E81" s="63">
        <f t="shared" si="1"/>
        <v>1</v>
      </c>
      <c r="F81" s="2"/>
    </row>
    <row r="82" spans="1:6" ht="31.5">
      <c r="A82" s="69" t="s">
        <v>153</v>
      </c>
      <c r="B82" s="61" t="s">
        <v>154</v>
      </c>
      <c r="C82" s="62">
        <v>13176565.66</v>
      </c>
      <c r="D82" s="62">
        <v>7901759.29</v>
      </c>
      <c r="E82" s="63">
        <f t="shared" si="1"/>
        <v>0.59968276210145643</v>
      </c>
      <c r="F82" s="2"/>
    </row>
    <row r="83" spans="1:6" ht="47.25">
      <c r="A83" s="69" t="s">
        <v>155</v>
      </c>
      <c r="B83" s="61" t="s">
        <v>156</v>
      </c>
      <c r="C83" s="62">
        <v>13176565.66</v>
      </c>
      <c r="D83" s="62">
        <v>7901759.29</v>
      </c>
      <c r="E83" s="63">
        <f t="shared" si="1"/>
        <v>0.59968276210145643</v>
      </c>
      <c r="F83" s="2"/>
    </row>
    <row r="84" spans="1:6">
      <c r="A84" s="69" t="s">
        <v>157</v>
      </c>
      <c r="B84" s="61" t="s">
        <v>158</v>
      </c>
      <c r="C84" s="62">
        <v>15219572.52</v>
      </c>
      <c r="D84" s="62">
        <v>1334059.1100000001</v>
      </c>
      <c r="E84" s="63">
        <f t="shared" si="1"/>
        <v>8.7654177424951754E-2</v>
      </c>
      <c r="F84" s="2"/>
    </row>
    <row r="85" spans="1:6" ht="31.5">
      <c r="A85" s="69" t="s">
        <v>159</v>
      </c>
      <c r="B85" s="61" t="s">
        <v>160</v>
      </c>
      <c r="C85" s="62">
        <v>15219572.52</v>
      </c>
      <c r="D85" s="62">
        <v>1334059.1100000001</v>
      </c>
      <c r="E85" s="63">
        <f t="shared" ref="E85:E97" si="2">D85/C85</f>
        <v>8.7654177424951754E-2</v>
      </c>
      <c r="F85" s="2"/>
    </row>
    <row r="86" spans="1:6" ht="31.5">
      <c r="A86" s="68" t="s">
        <v>161</v>
      </c>
      <c r="B86" s="59" t="s">
        <v>162</v>
      </c>
      <c r="C86" s="60">
        <v>91406635.090000004</v>
      </c>
      <c r="D86" s="60">
        <v>49505694.509999998</v>
      </c>
      <c r="E86" s="55">
        <f t="shared" si="2"/>
        <v>0.54159847872373956</v>
      </c>
      <c r="F86" s="2"/>
    </row>
    <row r="87" spans="1:6" ht="47.25">
      <c r="A87" s="69" t="s">
        <v>163</v>
      </c>
      <c r="B87" s="61" t="s">
        <v>164</v>
      </c>
      <c r="C87" s="62">
        <v>6344605.2599999998</v>
      </c>
      <c r="D87" s="62">
        <v>2271518.41</v>
      </c>
      <c r="E87" s="63">
        <f t="shared" si="2"/>
        <v>0.35802359909149023</v>
      </c>
      <c r="F87" s="2"/>
    </row>
    <row r="88" spans="1:6" ht="78.75">
      <c r="A88" s="69" t="s">
        <v>165</v>
      </c>
      <c r="B88" s="61" t="s">
        <v>166</v>
      </c>
      <c r="C88" s="62">
        <v>2209680</v>
      </c>
      <c r="D88" s="62">
        <v>1300000</v>
      </c>
      <c r="E88" s="63">
        <f t="shared" si="2"/>
        <v>0.58832048079359911</v>
      </c>
      <c r="F88" s="2"/>
    </row>
    <row r="89" spans="1:6" ht="31.5">
      <c r="A89" s="69" t="s">
        <v>167</v>
      </c>
      <c r="B89" s="61" t="s">
        <v>168</v>
      </c>
      <c r="C89" s="62">
        <v>82852349.829999998</v>
      </c>
      <c r="D89" s="62">
        <v>45934176.100000001</v>
      </c>
      <c r="E89" s="63">
        <f t="shared" si="2"/>
        <v>0.55441005830552437</v>
      </c>
      <c r="F89" s="2"/>
    </row>
    <row r="90" spans="1:6">
      <c r="A90" s="68" t="s">
        <v>169</v>
      </c>
      <c r="B90" s="59" t="s">
        <v>170</v>
      </c>
      <c r="C90" s="60">
        <v>43430326.359999999</v>
      </c>
      <c r="D90" s="60">
        <v>21651314.710000001</v>
      </c>
      <c r="E90" s="55">
        <f t="shared" si="2"/>
        <v>0.49852986437470559</v>
      </c>
      <c r="F90" s="2"/>
    </row>
    <row r="91" spans="1:6" ht="78.75">
      <c r="A91" s="69" t="s">
        <v>171</v>
      </c>
      <c r="B91" s="61" t="s">
        <v>172</v>
      </c>
      <c r="C91" s="62">
        <v>32586208.559999999</v>
      </c>
      <c r="D91" s="62">
        <v>15111935.130000001</v>
      </c>
      <c r="E91" s="63">
        <f t="shared" si="2"/>
        <v>0.4637524829614606</v>
      </c>
      <c r="F91" s="2"/>
    </row>
    <row r="92" spans="1:6" ht="220.5">
      <c r="A92" s="69" t="s">
        <v>173</v>
      </c>
      <c r="B92" s="61" t="s">
        <v>174</v>
      </c>
      <c r="C92" s="62">
        <v>390600</v>
      </c>
      <c r="D92" s="62">
        <v>252747.73</v>
      </c>
      <c r="E92" s="63">
        <f t="shared" si="2"/>
        <v>0.64707560163850486</v>
      </c>
      <c r="F92" s="2"/>
    </row>
    <row r="93" spans="1:6" ht="110.25">
      <c r="A93" s="69" t="s">
        <v>175</v>
      </c>
      <c r="B93" s="61" t="s">
        <v>176</v>
      </c>
      <c r="C93" s="62">
        <v>1282302.1499999999</v>
      </c>
      <c r="D93" s="62">
        <v>825925.96</v>
      </c>
      <c r="E93" s="63">
        <f t="shared" si="2"/>
        <v>0.64409621398513606</v>
      </c>
      <c r="F93" s="2"/>
    </row>
    <row r="94" spans="1:6" ht="189" customHeight="1">
      <c r="A94" s="69" t="s">
        <v>177</v>
      </c>
      <c r="B94" s="61" t="s">
        <v>178</v>
      </c>
      <c r="C94" s="62">
        <v>7343280</v>
      </c>
      <c r="D94" s="62">
        <v>4550893.2300000004</v>
      </c>
      <c r="E94" s="63">
        <f t="shared" si="2"/>
        <v>0.61973576249305495</v>
      </c>
      <c r="F94" s="2"/>
    </row>
    <row r="95" spans="1:6" ht="47.25">
      <c r="A95" s="69" t="s">
        <v>179</v>
      </c>
      <c r="B95" s="61" t="s">
        <v>180</v>
      </c>
      <c r="C95" s="62">
        <v>1827935.65</v>
      </c>
      <c r="D95" s="62">
        <v>909812.66</v>
      </c>
      <c r="E95" s="63">
        <f t="shared" si="2"/>
        <v>0.4977268537872217</v>
      </c>
      <c r="F95" s="2"/>
    </row>
    <row r="96" spans="1:6" ht="70.5" customHeight="1">
      <c r="A96" s="68" t="s">
        <v>181</v>
      </c>
      <c r="B96" s="59" t="s">
        <v>182</v>
      </c>
      <c r="C96" s="60">
        <v>-62103.03</v>
      </c>
      <c r="D96" s="60">
        <v>-62103.03</v>
      </c>
      <c r="E96" s="55">
        <f t="shared" si="2"/>
        <v>1</v>
      </c>
      <c r="F96" s="2"/>
    </row>
    <row r="97" spans="1:6" ht="63">
      <c r="A97" s="69" t="s">
        <v>183</v>
      </c>
      <c r="B97" s="61" t="s">
        <v>184</v>
      </c>
      <c r="C97" s="62">
        <v>-62103.03</v>
      </c>
      <c r="D97" s="62">
        <v>-62103.03</v>
      </c>
      <c r="E97" s="63">
        <f t="shared" si="2"/>
        <v>1</v>
      </c>
      <c r="F97" s="2"/>
    </row>
    <row r="98" spans="1:6" ht="12.95" customHeight="1">
      <c r="A98" s="70"/>
      <c r="B98" s="7"/>
      <c r="C98" s="7"/>
      <c r="D98" s="7"/>
      <c r="E98" s="7"/>
      <c r="F98" s="2"/>
    </row>
    <row r="99" spans="1:6" ht="12.95" customHeight="1">
      <c r="A99" s="70"/>
      <c r="B99" s="6"/>
      <c r="C99" s="8"/>
      <c r="D99" s="8"/>
      <c r="E99" s="8"/>
      <c r="F99" s="2"/>
    </row>
  </sheetData>
  <mergeCells count="7">
    <mergeCell ref="D4:D5"/>
    <mergeCell ref="E4:E5"/>
    <mergeCell ref="D2:E2"/>
    <mergeCell ref="A3:E3"/>
    <mergeCell ref="A4:A5"/>
    <mergeCell ref="B4:B5"/>
    <mergeCell ref="C4:C5"/>
  </mergeCells>
  <pageMargins left="0.78740157480314965" right="0.39370078740157483" top="0.59055118110236227" bottom="0.39370078740157483" header="0" footer="0"/>
  <pageSetup paperSize="9" scale="6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G36"/>
  <sheetViews>
    <sheetView tabSelected="1" zoomScaleNormal="100" zoomScaleSheetLayoutView="100" workbookViewId="0">
      <selection activeCell="C35" sqref="C35:D35"/>
    </sheetView>
  </sheetViews>
  <sheetFormatPr defaultColWidth="9.42578125" defaultRowHeight="15.75"/>
  <cols>
    <col min="1" max="1" width="54.85546875" style="13" bestFit="1" customWidth="1"/>
    <col min="2" max="2" width="14.28515625" style="35" bestFit="1" customWidth="1"/>
    <col min="3" max="3" width="17" style="36" customWidth="1"/>
    <col min="4" max="4" width="17.140625" style="36" bestFit="1" customWidth="1"/>
    <col min="5" max="5" width="15.28515625" style="13" bestFit="1" customWidth="1"/>
    <col min="6" max="254" width="9.42578125" style="13"/>
    <col min="255" max="255" width="54.85546875" style="13" bestFit="1" customWidth="1"/>
    <col min="256" max="256" width="14.28515625" style="13" bestFit="1" customWidth="1"/>
    <col min="257" max="257" width="17" style="13" customWidth="1"/>
    <col min="258" max="258" width="17.140625" style="13" bestFit="1" customWidth="1"/>
    <col min="259" max="259" width="15.28515625" style="13" bestFit="1" customWidth="1"/>
    <col min="260" max="260" width="16.28515625" style="13" customWidth="1"/>
    <col min="261" max="261" width="18.28515625" style="13" customWidth="1"/>
    <col min="262" max="510" width="9.42578125" style="13"/>
    <col min="511" max="511" width="54.85546875" style="13" bestFit="1" customWidth="1"/>
    <col min="512" max="512" width="14.28515625" style="13" bestFit="1" customWidth="1"/>
    <col min="513" max="513" width="17" style="13" customWidth="1"/>
    <col min="514" max="514" width="17.140625" style="13" bestFit="1" customWidth="1"/>
    <col min="515" max="515" width="15.28515625" style="13" bestFit="1" customWidth="1"/>
    <col min="516" max="516" width="16.28515625" style="13" customWidth="1"/>
    <col min="517" max="517" width="18.28515625" style="13" customWidth="1"/>
    <col min="518" max="766" width="9.42578125" style="13"/>
    <col min="767" max="767" width="54.85546875" style="13" bestFit="1" customWidth="1"/>
    <col min="768" max="768" width="14.28515625" style="13" bestFit="1" customWidth="1"/>
    <col min="769" max="769" width="17" style="13" customWidth="1"/>
    <col min="770" max="770" width="17.140625" style="13" bestFit="1" customWidth="1"/>
    <col min="771" max="771" width="15.28515625" style="13" bestFit="1" customWidth="1"/>
    <col min="772" max="772" width="16.28515625" style="13" customWidth="1"/>
    <col min="773" max="773" width="18.28515625" style="13" customWidth="1"/>
    <col min="774" max="1022" width="9.42578125" style="13"/>
    <col min="1023" max="1023" width="54.85546875" style="13" bestFit="1" customWidth="1"/>
    <col min="1024" max="1024" width="14.28515625" style="13" bestFit="1" customWidth="1"/>
    <col min="1025" max="1025" width="17" style="13" customWidth="1"/>
    <col min="1026" max="1026" width="17.140625" style="13" bestFit="1" customWidth="1"/>
    <col min="1027" max="1027" width="15.28515625" style="13" bestFit="1" customWidth="1"/>
    <col min="1028" max="1028" width="16.28515625" style="13" customWidth="1"/>
    <col min="1029" max="1029" width="18.28515625" style="13" customWidth="1"/>
    <col min="1030" max="1278" width="9.42578125" style="13"/>
    <col min="1279" max="1279" width="54.85546875" style="13" bestFit="1" customWidth="1"/>
    <col min="1280" max="1280" width="14.28515625" style="13" bestFit="1" customWidth="1"/>
    <col min="1281" max="1281" width="17" style="13" customWidth="1"/>
    <col min="1282" max="1282" width="17.140625" style="13" bestFit="1" customWidth="1"/>
    <col min="1283" max="1283" width="15.28515625" style="13" bestFit="1" customWidth="1"/>
    <col min="1284" max="1284" width="16.28515625" style="13" customWidth="1"/>
    <col min="1285" max="1285" width="18.28515625" style="13" customWidth="1"/>
    <col min="1286" max="1534" width="9.42578125" style="13"/>
    <col min="1535" max="1535" width="54.85546875" style="13" bestFit="1" customWidth="1"/>
    <col min="1536" max="1536" width="14.28515625" style="13" bestFit="1" customWidth="1"/>
    <col min="1537" max="1537" width="17" style="13" customWidth="1"/>
    <col min="1538" max="1538" width="17.140625" style="13" bestFit="1" customWidth="1"/>
    <col min="1539" max="1539" width="15.28515625" style="13" bestFit="1" customWidth="1"/>
    <col min="1540" max="1540" width="16.28515625" style="13" customWidth="1"/>
    <col min="1541" max="1541" width="18.28515625" style="13" customWidth="1"/>
    <col min="1542" max="1790" width="9.42578125" style="13"/>
    <col min="1791" max="1791" width="54.85546875" style="13" bestFit="1" customWidth="1"/>
    <col min="1792" max="1792" width="14.28515625" style="13" bestFit="1" customWidth="1"/>
    <col min="1793" max="1793" width="17" style="13" customWidth="1"/>
    <col min="1794" max="1794" width="17.140625" style="13" bestFit="1" customWidth="1"/>
    <col min="1795" max="1795" width="15.28515625" style="13" bestFit="1" customWidth="1"/>
    <col min="1796" max="1796" width="16.28515625" style="13" customWidth="1"/>
    <col min="1797" max="1797" width="18.28515625" style="13" customWidth="1"/>
    <col min="1798" max="2046" width="9.42578125" style="13"/>
    <col min="2047" max="2047" width="54.85546875" style="13" bestFit="1" customWidth="1"/>
    <col min="2048" max="2048" width="14.28515625" style="13" bestFit="1" customWidth="1"/>
    <col min="2049" max="2049" width="17" style="13" customWidth="1"/>
    <col min="2050" max="2050" width="17.140625" style="13" bestFit="1" customWidth="1"/>
    <col min="2051" max="2051" width="15.28515625" style="13" bestFit="1" customWidth="1"/>
    <col min="2052" max="2052" width="16.28515625" style="13" customWidth="1"/>
    <col min="2053" max="2053" width="18.28515625" style="13" customWidth="1"/>
    <col min="2054" max="2302" width="9.42578125" style="13"/>
    <col min="2303" max="2303" width="54.85546875" style="13" bestFit="1" customWidth="1"/>
    <col min="2304" max="2304" width="14.28515625" style="13" bestFit="1" customWidth="1"/>
    <col min="2305" max="2305" width="17" style="13" customWidth="1"/>
    <col min="2306" max="2306" width="17.140625" style="13" bestFit="1" customWidth="1"/>
    <col min="2307" max="2307" width="15.28515625" style="13" bestFit="1" customWidth="1"/>
    <col min="2308" max="2308" width="16.28515625" style="13" customWidth="1"/>
    <col min="2309" max="2309" width="18.28515625" style="13" customWidth="1"/>
    <col min="2310" max="2558" width="9.42578125" style="13"/>
    <col min="2559" max="2559" width="54.85546875" style="13" bestFit="1" customWidth="1"/>
    <col min="2560" max="2560" width="14.28515625" style="13" bestFit="1" customWidth="1"/>
    <col min="2561" max="2561" width="17" style="13" customWidth="1"/>
    <col min="2562" max="2562" width="17.140625" style="13" bestFit="1" customWidth="1"/>
    <col min="2563" max="2563" width="15.28515625" style="13" bestFit="1" customWidth="1"/>
    <col min="2564" max="2564" width="16.28515625" style="13" customWidth="1"/>
    <col min="2565" max="2565" width="18.28515625" style="13" customWidth="1"/>
    <col min="2566" max="2814" width="9.42578125" style="13"/>
    <col min="2815" max="2815" width="54.85546875" style="13" bestFit="1" customWidth="1"/>
    <col min="2816" max="2816" width="14.28515625" style="13" bestFit="1" customWidth="1"/>
    <col min="2817" max="2817" width="17" style="13" customWidth="1"/>
    <col min="2818" max="2818" width="17.140625" style="13" bestFit="1" customWidth="1"/>
    <col min="2819" max="2819" width="15.28515625" style="13" bestFit="1" customWidth="1"/>
    <col min="2820" max="2820" width="16.28515625" style="13" customWidth="1"/>
    <col min="2821" max="2821" width="18.28515625" style="13" customWidth="1"/>
    <col min="2822" max="3070" width="9.42578125" style="13"/>
    <col min="3071" max="3071" width="54.85546875" style="13" bestFit="1" customWidth="1"/>
    <col min="3072" max="3072" width="14.28515625" style="13" bestFit="1" customWidth="1"/>
    <col min="3073" max="3073" width="17" style="13" customWidth="1"/>
    <col min="3074" max="3074" width="17.140625" style="13" bestFit="1" customWidth="1"/>
    <col min="3075" max="3075" width="15.28515625" style="13" bestFit="1" customWidth="1"/>
    <col min="3076" max="3076" width="16.28515625" style="13" customWidth="1"/>
    <col min="3077" max="3077" width="18.28515625" style="13" customWidth="1"/>
    <col min="3078" max="3326" width="9.42578125" style="13"/>
    <col min="3327" max="3327" width="54.85546875" style="13" bestFit="1" customWidth="1"/>
    <col min="3328" max="3328" width="14.28515625" style="13" bestFit="1" customWidth="1"/>
    <col min="3329" max="3329" width="17" style="13" customWidth="1"/>
    <col min="3330" max="3330" width="17.140625" style="13" bestFit="1" customWidth="1"/>
    <col min="3331" max="3331" width="15.28515625" style="13" bestFit="1" customWidth="1"/>
    <col min="3332" max="3332" width="16.28515625" style="13" customWidth="1"/>
    <col min="3333" max="3333" width="18.28515625" style="13" customWidth="1"/>
    <col min="3334" max="3582" width="9.42578125" style="13"/>
    <col min="3583" max="3583" width="54.85546875" style="13" bestFit="1" customWidth="1"/>
    <col min="3584" max="3584" width="14.28515625" style="13" bestFit="1" customWidth="1"/>
    <col min="3585" max="3585" width="17" style="13" customWidth="1"/>
    <col min="3586" max="3586" width="17.140625" style="13" bestFit="1" customWidth="1"/>
    <col min="3587" max="3587" width="15.28515625" style="13" bestFit="1" customWidth="1"/>
    <col min="3588" max="3588" width="16.28515625" style="13" customWidth="1"/>
    <col min="3589" max="3589" width="18.28515625" style="13" customWidth="1"/>
    <col min="3590" max="3838" width="9.42578125" style="13"/>
    <col min="3839" max="3839" width="54.85546875" style="13" bestFit="1" customWidth="1"/>
    <col min="3840" max="3840" width="14.28515625" style="13" bestFit="1" customWidth="1"/>
    <col min="3841" max="3841" width="17" style="13" customWidth="1"/>
    <col min="3842" max="3842" width="17.140625" style="13" bestFit="1" customWidth="1"/>
    <col min="3843" max="3843" width="15.28515625" style="13" bestFit="1" customWidth="1"/>
    <col min="3844" max="3844" width="16.28515625" style="13" customWidth="1"/>
    <col min="3845" max="3845" width="18.28515625" style="13" customWidth="1"/>
    <col min="3846" max="4094" width="9.42578125" style="13"/>
    <col min="4095" max="4095" width="54.85546875" style="13" bestFit="1" customWidth="1"/>
    <col min="4096" max="4096" width="14.28515625" style="13" bestFit="1" customWidth="1"/>
    <col min="4097" max="4097" width="17" style="13" customWidth="1"/>
    <col min="4098" max="4098" width="17.140625" style="13" bestFit="1" customWidth="1"/>
    <col min="4099" max="4099" width="15.28515625" style="13" bestFit="1" customWidth="1"/>
    <col min="4100" max="4100" width="16.28515625" style="13" customWidth="1"/>
    <col min="4101" max="4101" width="18.28515625" style="13" customWidth="1"/>
    <col min="4102" max="4350" width="9.42578125" style="13"/>
    <col min="4351" max="4351" width="54.85546875" style="13" bestFit="1" customWidth="1"/>
    <col min="4352" max="4352" width="14.28515625" style="13" bestFit="1" customWidth="1"/>
    <col min="4353" max="4353" width="17" style="13" customWidth="1"/>
    <col min="4354" max="4354" width="17.140625" style="13" bestFit="1" customWidth="1"/>
    <col min="4355" max="4355" width="15.28515625" style="13" bestFit="1" customWidth="1"/>
    <col min="4356" max="4356" width="16.28515625" style="13" customWidth="1"/>
    <col min="4357" max="4357" width="18.28515625" style="13" customWidth="1"/>
    <col min="4358" max="4606" width="9.42578125" style="13"/>
    <col min="4607" max="4607" width="54.85546875" style="13" bestFit="1" customWidth="1"/>
    <col min="4608" max="4608" width="14.28515625" style="13" bestFit="1" customWidth="1"/>
    <col min="4609" max="4609" width="17" style="13" customWidth="1"/>
    <col min="4610" max="4610" width="17.140625" style="13" bestFit="1" customWidth="1"/>
    <col min="4611" max="4611" width="15.28515625" style="13" bestFit="1" customWidth="1"/>
    <col min="4612" max="4612" width="16.28515625" style="13" customWidth="1"/>
    <col min="4613" max="4613" width="18.28515625" style="13" customWidth="1"/>
    <col min="4614" max="4862" width="9.42578125" style="13"/>
    <col min="4863" max="4863" width="54.85546875" style="13" bestFit="1" customWidth="1"/>
    <col min="4864" max="4864" width="14.28515625" style="13" bestFit="1" customWidth="1"/>
    <col min="4865" max="4865" width="17" style="13" customWidth="1"/>
    <col min="4866" max="4866" width="17.140625" style="13" bestFit="1" customWidth="1"/>
    <col min="4867" max="4867" width="15.28515625" style="13" bestFit="1" customWidth="1"/>
    <col min="4868" max="4868" width="16.28515625" style="13" customWidth="1"/>
    <col min="4869" max="4869" width="18.28515625" style="13" customWidth="1"/>
    <col min="4870" max="5118" width="9.42578125" style="13"/>
    <col min="5119" max="5119" width="54.85546875" style="13" bestFit="1" customWidth="1"/>
    <col min="5120" max="5120" width="14.28515625" style="13" bestFit="1" customWidth="1"/>
    <col min="5121" max="5121" width="17" style="13" customWidth="1"/>
    <col min="5122" max="5122" width="17.140625" style="13" bestFit="1" customWidth="1"/>
    <col min="5123" max="5123" width="15.28515625" style="13" bestFit="1" customWidth="1"/>
    <col min="5124" max="5124" width="16.28515625" style="13" customWidth="1"/>
    <col min="5125" max="5125" width="18.28515625" style="13" customWidth="1"/>
    <col min="5126" max="5374" width="9.42578125" style="13"/>
    <col min="5375" max="5375" width="54.85546875" style="13" bestFit="1" customWidth="1"/>
    <col min="5376" max="5376" width="14.28515625" style="13" bestFit="1" customWidth="1"/>
    <col min="5377" max="5377" width="17" style="13" customWidth="1"/>
    <col min="5378" max="5378" width="17.140625" style="13" bestFit="1" customWidth="1"/>
    <col min="5379" max="5379" width="15.28515625" style="13" bestFit="1" customWidth="1"/>
    <col min="5380" max="5380" width="16.28515625" style="13" customWidth="1"/>
    <col min="5381" max="5381" width="18.28515625" style="13" customWidth="1"/>
    <col min="5382" max="5630" width="9.42578125" style="13"/>
    <col min="5631" max="5631" width="54.85546875" style="13" bestFit="1" customWidth="1"/>
    <col min="5632" max="5632" width="14.28515625" style="13" bestFit="1" customWidth="1"/>
    <col min="5633" max="5633" width="17" style="13" customWidth="1"/>
    <col min="5634" max="5634" width="17.140625" style="13" bestFit="1" customWidth="1"/>
    <col min="5635" max="5635" width="15.28515625" style="13" bestFit="1" customWidth="1"/>
    <col min="5636" max="5636" width="16.28515625" style="13" customWidth="1"/>
    <col min="5637" max="5637" width="18.28515625" style="13" customWidth="1"/>
    <col min="5638" max="5886" width="9.42578125" style="13"/>
    <col min="5887" max="5887" width="54.85546875" style="13" bestFit="1" customWidth="1"/>
    <col min="5888" max="5888" width="14.28515625" style="13" bestFit="1" customWidth="1"/>
    <col min="5889" max="5889" width="17" style="13" customWidth="1"/>
    <col min="5890" max="5890" width="17.140625" style="13" bestFit="1" customWidth="1"/>
    <col min="5891" max="5891" width="15.28515625" style="13" bestFit="1" customWidth="1"/>
    <col min="5892" max="5892" width="16.28515625" style="13" customWidth="1"/>
    <col min="5893" max="5893" width="18.28515625" style="13" customWidth="1"/>
    <col min="5894" max="6142" width="9.42578125" style="13"/>
    <col min="6143" max="6143" width="54.85546875" style="13" bestFit="1" customWidth="1"/>
    <col min="6144" max="6144" width="14.28515625" style="13" bestFit="1" customWidth="1"/>
    <col min="6145" max="6145" width="17" style="13" customWidth="1"/>
    <col min="6146" max="6146" width="17.140625" style="13" bestFit="1" customWidth="1"/>
    <col min="6147" max="6147" width="15.28515625" style="13" bestFit="1" customWidth="1"/>
    <col min="6148" max="6148" width="16.28515625" style="13" customWidth="1"/>
    <col min="6149" max="6149" width="18.28515625" style="13" customWidth="1"/>
    <col min="6150" max="6398" width="9.42578125" style="13"/>
    <col min="6399" max="6399" width="54.85546875" style="13" bestFit="1" customWidth="1"/>
    <col min="6400" max="6400" width="14.28515625" style="13" bestFit="1" customWidth="1"/>
    <col min="6401" max="6401" width="17" style="13" customWidth="1"/>
    <col min="6402" max="6402" width="17.140625" style="13" bestFit="1" customWidth="1"/>
    <col min="6403" max="6403" width="15.28515625" style="13" bestFit="1" customWidth="1"/>
    <col min="6404" max="6404" width="16.28515625" style="13" customWidth="1"/>
    <col min="6405" max="6405" width="18.28515625" style="13" customWidth="1"/>
    <col min="6406" max="6654" width="9.42578125" style="13"/>
    <col min="6655" max="6655" width="54.85546875" style="13" bestFit="1" customWidth="1"/>
    <col min="6656" max="6656" width="14.28515625" style="13" bestFit="1" customWidth="1"/>
    <col min="6657" max="6657" width="17" style="13" customWidth="1"/>
    <col min="6658" max="6658" width="17.140625" style="13" bestFit="1" customWidth="1"/>
    <col min="6659" max="6659" width="15.28515625" style="13" bestFit="1" customWidth="1"/>
    <col min="6660" max="6660" width="16.28515625" style="13" customWidth="1"/>
    <col min="6661" max="6661" width="18.28515625" style="13" customWidth="1"/>
    <col min="6662" max="6910" width="9.42578125" style="13"/>
    <col min="6911" max="6911" width="54.85546875" style="13" bestFit="1" customWidth="1"/>
    <col min="6912" max="6912" width="14.28515625" style="13" bestFit="1" customWidth="1"/>
    <col min="6913" max="6913" width="17" style="13" customWidth="1"/>
    <col min="6914" max="6914" width="17.140625" style="13" bestFit="1" customWidth="1"/>
    <col min="6915" max="6915" width="15.28515625" style="13" bestFit="1" customWidth="1"/>
    <col min="6916" max="6916" width="16.28515625" style="13" customWidth="1"/>
    <col min="6917" max="6917" width="18.28515625" style="13" customWidth="1"/>
    <col min="6918" max="7166" width="9.42578125" style="13"/>
    <col min="7167" max="7167" width="54.85546875" style="13" bestFit="1" customWidth="1"/>
    <col min="7168" max="7168" width="14.28515625" style="13" bestFit="1" customWidth="1"/>
    <col min="7169" max="7169" width="17" style="13" customWidth="1"/>
    <col min="7170" max="7170" width="17.140625" style="13" bestFit="1" customWidth="1"/>
    <col min="7171" max="7171" width="15.28515625" style="13" bestFit="1" customWidth="1"/>
    <col min="7172" max="7172" width="16.28515625" style="13" customWidth="1"/>
    <col min="7173" max="7173" width="18.28515625" style="13" customWidth="1"/>
    <col min="7174" max="7422" width="9.42578125" style="13"/>
    <col min="7423" max="7423" width="54.85546875" style="13" bestFit="1" customWidth="1"/>
    <col min="7424" max="7424" width="14.28515625" style="13" bestFit="1" customWidth="1"/>
    <col min="7425" max="7425" width="17" style="13" customWidth="1"/>
    <col min="7426" max="7426" width="17.140625" style="13" bestFit="1" customWidth="1"/>
    <col min="7427" max="7427" width="15.28515625" style="13" bestFit="1" customWidth="1"/>
    <col min="7428" max="7428" width="16.28515625" style="13" customWidth="1"/>
    <col min="7429" max="7429" width="18.28515625" style="13" customWidth="1"/>
    <col min="7430" max="7678" width="9.42578125" style="13"/>
    <col min="7679" max="7679" width="54.85546875" style="13" bestFit="1" customWidth="1"/>
    <col min="7680" max="7680" width="14.28515625" style="13" bestFit="1" customWidth="1"/>
    <col min="7681" max="7681" width="17" style="13" customWidth="1"/>
    <col min="7682" max="7682" width="17.140625" style="13" bestFit="1" customWidth="1"/>
    <col min="7683" max="7683" width="15.28515625" style="13" bestFit="1" customWidth="1"/>
    <col min="7684" max="7684" width="16.28515625" style="13" customWidth="1"/>
    <col min="7685" max="7685" width="18.28515625" style="13" customWidth="1"/>
    <col min="7686" max="7934" width="9.42578125" style="13"/>
    <col min="7935" max="7935" width="54.85546875" style="13" bestFit="1" customWidth="1"/>
    <col min="7936" max="7936" width="14.28515625" style="13" bestFit="1" customWidth="1"/>
    <col min="7937" max="7937" width="17" style="13" customWidth="1"/>
    <col min="7938" max="7938" width="17.140625" style="13" bestFit="1" customWidth="1"/>
    <col min="7939" max="7939" width="15.28515625" style="13" bestFit="1" customWidth="1"/>
    <col min="7940" max="7940" width="16.28515625" style="13" customWidth="1"/>
    <col min="7941" max="7941" width="18.28515625" style="13" customWidth="1"/>
    <col min="7942" max="8190" width="9.42578125" style="13"/>
    <col min="8191" max="8191" width="54.85546875" style="13" bestFit="1" customWidth="1"/>
    <col min="8192" max="8192" width="14.28515625" style="13" bestFit="1" customWidth="1"/>
    <col min="8193" max="8193" width="17" style="13" customWidth="1"/>
    <col min="8194" max="8194" width="17.140625" style="13" bestFit="1" customWidth="1"/>
    <col min="8195" max="8195" width="15.28515625" style="13" bestFit="1" customWidth="1"/>
    <col min="8196" max="8196" width="16.28515625" style="13" customWidth="1"/>
    <col min="8197" max="8197" width="18.28515625" style="13" customWidth="1"/>
    <col min="8198" max="8446" width="9.42578125" style="13"/>
    <col min="8447" max="8447" width="54.85546875" style="13" bestFit="1" customWidth="1"/>
    <col min="8448" max="8448" width="14.28515625" style="13" bestFit="1" customWidth="1"/>
    <col min="8449" max="8449" width="17" style="13" customWidth="1"/>
    <col min="8450" max="8450" width="17.140625" style="13" bestFit="1" customWidth="1"/>
    <col min="8451" max="8451" width="15.28515625" style="13" bestFit="1" customWidth="1"/>
    <col min="8452" max="8452" width="16.28515625" style="13" customWidth="1"/>
    <col min="8453" max="8453" width="18.28515625" style="13" customWidth="1"/>
    <col min="8454" max="8702" width="9.42578125" style="13"/>
    <col min="8703" max="8703" width="54.85546875" style="13" bestFit="1" customWidth="1"/>
    <col min="8704" max="8704" width="14.28515625" style="13" bestFit="1" customWidth="1"/>
    <col min="8705" max="8705" width="17" style="13" customWidth="1"/>
    <col min="8706" max="8706" width="17.140625" style="13" bestFit="1" customWidth="1"/>
    <col min="8707" max="8707" width="15.28515625" style="13" bestFit="1" customWidth="1"/>
    <col min="8708" max="8708" width="16.28515625" style="13" customWidth="1"/>
    <col min="8709" max="8709" width="18.28515625" style="13" customWidth="1"/>
    <col min="8710" max="8958" width="9.42578125" style="13"/>
    <col min="8959" max="8959" width="54.85546875" style="13" bestFit="1" customWidth="1"/>
    <col min="8960" max="8960" width="14.28515625" style="13" bestFit="1" customWidth="1"/>
    <col min="8961" max="8961" width="17" style="13" customWidth="1"/>
    <col min="8962" max="8962" width="17.140625" style="13" bestFit="1" customWidth="1"/>
    <col min="8963" max="8963" width="15.28515625" style="13" bestFit="1" customWidth="1"/>
    <col min="8964" max="8964" width="16.28515625" style="13" customWidth="1"/>
    <col min="8965" max="8965" width="18.28515625" style="13" customWidth="1"/>
    <col min="8966" max="9214" width="9.42578125" style="13"/>
    <col min="9215" max="9215" width="54.85546875" style="13" bestFit="1" customWidth="1"/>
    <col min="9216" max="9216" width="14.28515625" style="13" bestFit="1" customWidth="1"/>
    <col min="9217" max="9217" width="17" style="13" customWidth="1"/>
    <col min="9218" max="9218" width="17.140625" style="13" bestFit="1" customWidth="1"/>
    <col min="9219" max="9219" width="15.28515625" style="13" bestFit="1" customWidth="1"/>
    <col min="9220" max="9220" width="16.28515625" style="13" customWidth="1"/>
    <col min="9221" max="9221" width="18.28515625" style="13" customWidth="1"/>
    <col min="9222" max="9470" width="9.42578125" style="13"/>
    <col min="9471" max="9471" width="54.85546875" style="13" bestFit="1" customWidth="1"/>
    <col min="9472" max="9472" width="14.28515625" style="13" bestFit="1" customWidth="1"/>
    <col min="9473" max="9473" width="17" style="13" customWidth="1"/>
    <col min="9474" max="9474" width="17.140625" style="13" bestFit="1" customWidth="1"/>
    <col min="9475" max="9475" width="15.28515625" style="13" bestFit="1" customWidth="1"/>
    <col min="9476" max="9476" width="16.28515625" style="13" customWidth="1"/>
    <col min="9477" max="9477" width="18.28515625" style="13" customWidth="1"/>
    <col min="9478" max="9726" width="9.42578125" style="13"/>
    <col min="9727" max="9727" width="54.85546875" style="13" bestFit="1" customWidth="1"/>
    <col min="9728" max="9728" width="14.28515625" style="13" bestFit="1" customWidth="1"/>
    <col min="9729" max="9729" width="17" style="13" customWidth="1"/>
    <col min="9730" max="9730" width="17.140625" style="13" bestFit="1" customWidth="1"/>
    <col min="9731" max="9731" width="15.28515625" style="13" bestFit="1" customWidth="1"/>
    <col min="9732" max="9732" width="16.28515625" style="13" customWidth="1"/>
    <col min="9733" max="9733" width="18.28515625" style="13" customWidth="1"/>
    <col min="9734" max="9982" width="9.42578125" style="13"/>
    <col min="9983" max="9983" width="54.85546875" style="13" bestFit="1" customWidth="1"/>
    <col min="9984" max="9984" width="14.28515625" style="13" bestFit="1" customWidth="1"/>
    <col min="9985" max="9985" width="17" style="13" customWidth="1"/>
    <col min="9986" max="9986" width="17.140625" style="13" bestFit="1" customWidth="1"/>
    <col min="9987" max="9987" width="15.28515625" style="13" bestFit="1" customWidth="1"/>
    <col min="9988" max="9988" width="16.28515625" style="13" customWidth="1"/>
    <col min="9989" max="9989" width="18.28515625" style="13" customWidth="1"/>
    <col min="9990" max="10238" width="9.42578125" style="13"/>
    <col min="10239" max="10239" width="54.85546875" style="13" bestFit="1" customWidth="1"/>
    <col min="10240" max="10240" width="14.28515625" style="13" bestFit="1" customWidth="1"/>
    <col min="10241" max="10241" width="17" style="13" customWidth="1"/>
    <col min="10242" max="10242" width="17.140625" style="13" bestFit="1" customWidth="1"/>
    <col min="10243" max="10243" width="15.28515625" style="13" bestFit="1" customWidth="1"/>
    <col min="10244" max="10244" width="16.28515625" style="13" customWidth="1"/>
    <col min="10245" max="10245" width="18.28515625" style="13" customWidth="1"/>
    <col min="10246" max="10494" width="9.42578125" style="13"/>
    <col min="10495" max="10495" width="54.85546875" style="13" bestFit="1" customWidth="1"/>
    <col min="10496" max="10496" width="14.28515625" style="13" bestFit="1" customWidth="1"/>
    <col min="10497" max="10497" width="17" style="13" customWidth="1"/>
    <col min="10498" max="10498" width="17.140625" style="13" bestFit="1" customWidth="1"/>
    <col min="10499" max="10499" width="15.28515625" style="13" bestFit="1" customWidth="1"/>
    <col min="10500" max="10500" width="16.28515625" style="13" customWidth="1"/>
    <col min="10501" max="10501" width="18.28515625" style="13" customWidth="1"/>
    <col min="10502" max="10750" width="9.42578125" style="13"/>
    <col min="10751" max="10751" width="54.85546875" style="13" bestFit="1" customWidth="1"/>
    <col min="10752" max="10752" width="14.28515625" style="13" bestFit="1" customWidth="1"/>
    <col min="10753" max="10753" width="17" style="13" customWidth="1"/>
    <col min="10754" max="10754" width="17.140625" style="13" bestFit="1" customWidth="1"/>
    <col min="10755" max="10755" width="15.28515625" style="13" bestFit="1" customWidth="1"/>
    <col min="10756" max="10756" width="16.28515625" style="13" customWidth="1"/>
    <col min="10757" max="10757" width="18.28515625" style="13" customWidth="1"/>
    <col min="10758" max="11006" width="9.42578125" style="13"/>
    <col min="11007" max="11007" width="54.85546875" style="13" bestFit="1" customWidth="1"/>
    <col min="11008" max="11008" width="14.28515625" style="13" bestFit="1" customWidth="1"/>
    <col min="11009" max="11009" width="17" style="13" customWidth="1"/>
    <col min="11010" max="11010" width="17.140625" style="13" bestFit="1" customWidth="1"/>
    <col min="11011" max="11011" width="15.28515625" style="13" bestFit="1" customWidth="1"/>
    <col min="11012" max="11012" width="16.28515625" style="13" customWidth="1"/>
    <col min="11013" max="11013" width="18.28515625" style="13" customWidth="1"/>
    <col min="11014" max="11262" width="9.42578125" style="13"/>
    <col min="11263" max="11263" width="54.85546875" style="13" bestFit="1" customWidth="1"/>
    <col min="11264" max="11264" width="14.28515625" style="13" bestFit="1" customWidth="1"/>
    <col min="11265" max="11265" width="17" style="13" customWidth="1"/>
    <col min="11266" max="11266" width="17.140625" style="13" bestFit="1" customWidth="1"/>
    <col min="11267" max="11267" width="15.28515625" style="13" bestFit="1" customWidth="1"/>
    <col min="11268" max="11268" width="16.28515625" style="13" customWidth="1"/>
    <col min="11269" max="11269" width="18.28515625" style="13" customWidth="1"/>
    <col min="11270" max="11518" width="9.42578125" style="13"/>
    <col min="11519" max="11519" width="54.85546875" style="13" bestFit="1" customWidth="1"/>
    <col min="11520" max="11520" width="14.28515625" style="13" bestFit="1" customWidth="1"/>
    <col min="11521" max="11521" width="17" style="13" customWidth="1"/>
    <col min="11522" max="11522" width="17.140625" style="13" bestFit="1" customWidth="1"/>
    <col min="11523" max="11523" width="15.28515625" style="13" bestFit="1" customWidth="1"/>
    <col min="11524" max="11524" width="16.28515625" style="13" customWidth="1"/>
    <col min="11525" max="11525" width="18.28515625" style="13" customWidth="1"/>
    <col min="11526" max="11774" width="9.42578125" style="13"/>
    <col min="11775" max="11775" width="54.85546875" style="13" bestFit="1" customWidth="1"/>
    <col min="11776" max="11776" width="14.28515625" style="13" bestFit="1" customWidth="1"/>
    <col min="11777" max="11777" width="17" style="13" customWidth="1"/>
    <col min="11778" max="11778" width="17.140625" style="13" bestFit="1" customWidth="1"/>
    <col min="11779" max="11779" width="15.28515625" style="13" bestFit="1" customWidth="1"/>
    <col min="11780" max="11780" width="16.28515625" style="13" customWidth="1"/>
    <col min="11781" max="11781" width="18.28515625" style="13" customWidth="1"/>
    <col min="11782" max="12030" width="9.42578125" style="13"/>
    <col min="12031" max="12031" width="54.85546875" style="13" bestFit="1" customWidth="1"/>
    <col min="12032" max="12032" width="14.28515625" style="13" bestFit="1" customWidth="1"/>
    <col min="12033" max="12033" width="17" style="13" customWidth="1"/>
    <col min="12034" max="12034" width="17.140625" style="13" bestFit="1" customWidth="1"/>
    <col min="12035" max="12035" width="15.28515625" style="13" bestFit="1" customWidth="1"/>
    <col min="12036" max="12036" width="16.28515625" style="13" customWidth="1"/>
    <col min="12037" max="12037" width="18.28515625" style="13" customWidth="1"/>
    <col min="12038" max="12286" width="9.42578125" style="13"/>
    <col min="12287" max="12287" width="54.85546875" style="13" bestFit="1" customWidth="1"/>
    <col min="12288" max="12288" width="14.28515625" style="13" bestFit="1" customWidth="1"/>
    <col min="12289" max="12289" width="17" style="13" customWidth="1"/>
    <col min="12290" max="12290" width="17.140625" style="13" bestFit="1" customWidth="1"/>
    <col min="12291" max="12291" width="15.28515625" style="13" bestFit="1" customWidth="1"/>
    <col min="12292" max="12292" width="16.28515625" style="13" customWidth="1"/>
    <col min="12293" max="12293" width="18.28515625" style="13" customWidth="1"/>
    <col min="12294" max="12542" width="9.42578125" style="13"/>
    <col min="12543" max="12543" width="54.85546875" style="13" bestFit="1" customWidth="1"/>
    <col min="12544" max="12544" width="14.28515625" style="13" bestFit="1" customWidth="1"/>
    <col min="12545" max="12545" width="17" style="13" customWidth="1"/>
    <col min="12546" max="12546" width="17.140625" style="13" bestFit="1" customWidth="1"/>
    <col min="12547" max="12547" width="15.28515625" style="13" bestFit="1" customWidth="1"/>
    <col min="12548" max="12548" width="16.28515625" style="13" customWidth="1"/>
    <col min="12549" max="12549" width="18.28515625" style="13" customWidth="1"/>
    <col min="12550" max="12798" width="9.42578125" style="13"/>
    <col min="12799" max="12799" width="54.85546875" style="13" bestFit="1" customWidth="1"/>
    <col min="12800" max="12800" width="14.28515625" style="13" bestFit="1" customWidth="1"/>
    <col min="12801" max="12801" width="17" style="13" customWidth="1"/>
    <col min="12802" max="12802" width="17.140625" style="13" bestFit="1" customWidth="1"/>
    <col min="12803" max="12803" width="15.28515625" style="13" bestFit="1" customWidth="1"/>
    <col min="12804" max="12804" width="16.28515625" style="13" customWidth="1"/>
    <col min="12805" max="12805" width="18.28515625" style="13" customWidth="1"/>
    <col min="12806" max="13054" width="9.42578125" style="13"/>
    <col min="13055" max="13055" width="54.85546875" style="13" bestFit="1" customWidth="1"/>
    <col min="13056" max="13056" width="14.28515625" style="13" bestFit="1" customWidth="1"/>
    <col min="13057" max="13057" width="17" style="13" customWidth="1"/>
    <col min="13058" max="13058" width="17.140625" style="13" bestFit="1" customWidth="1"/>
    <col min="13059" max="13059" width="15.28515625" style="13" bestFit="1" customWidth="1"/>
    <col min="13060" max="13060" width="16.28515625" style="13" customWidth="1"/>
    <col min="13061" max="13061" width="18.28515625" style="13" customWidth="1"/>
    <col min="13062" max="13310" width="9.42578125" style="13"/>
    <col min="13311" max="13311" width="54.85546875" style="13" bestFit="1" customWidth="1"/>
    <col min="13312" max="13312" width="14.28515625" style="13" bestFit="1" customWidth="1"/>
    <col min="13313" max="13313" width="17" style="13" customWidth="1"/>
    <col min="13314" max="13314" width="17.140625" style="13" bestFit="1" customWidth="1"/>
    <col min="13315" max="13315" width="15.28515625" style="13" bestFit="1" customWidth="1"/>
    <col min="13316" max="13316" width="16.28515625" style="13" customWidth="1"/>
    <col min="13317" max="13317" width="18.28515625" style="13" customWidth="1"/>
    <col min="13318" max="13566" width="9.42578125" style="13"/>
    <col min="13567" max="13567" width="54.85546875" style="13" bestFit="1" customWidth="1"/>
    <col min="13568" max="13568" width="14.28515625" style="13" bestFit="1" customWidth="1"/>
    <col min="13569" max="13569" width="17" style="13" customWidth="1"/>
    <col min="13570" max="13570" width="17.140625" style="13" bestFit="1" customWidth="1"/>
    <col min="13571" max="13571" width="15.28515625" style="13" bestFit="1" customWidth="1"/>
    <col min="13572" max="13572" width="16.28515625" style="13" customWidth="1"/>
    <col min="13573" max="13573" width="18.28515625" style="13" customWidth="1"/>
    <col min="13574" max="13822" width="9.42578125" style="13"/>
    <col min="13823" max="13823" width="54.85546875" style="13" bestFit="1" customWidth="1"/>
    <col min="13824" max="13824" width="14.28515625" style="13" bestFit="1" customWidth="1"/>
    <col min="13825" max="13825" width="17" style="13" customWidth="1"/>
    <col min="13826" max="13826" width="17.140625" style="13" bestFit="1" customWidth="1"/>
    <col min="13827" max="13827" width="15.28515625" style="13" bestFit="1" customWidth="1"/>
    <col min="13828" max="13828" width="16.28515625" style="13" customWidth="1"/>
    <col min="13829" max="13829" width="18.28515625" style="13" customWidth="1"/>
    <col min="13830" max="14078" width="9.42578125" style="13"/>
    <col min="14079" max="14079" width="54.85546875" style="13" bestFit="1" customWidth="1"/>
    <col min="14080" max="14080" width="14.28515625" style="13" bestFit="1" customWidth="1"/>
    <col min="14081" max="14081" width="17" style="13" customWidth="1"/>
    <col min="14082" max="14082" width="17.140625" style="13" bestFit="1" customWidth="1"/>
    <col min="14083" max="14083" width="15.28515625" style="13" bestFit="1" customWidth="1"/>
    <col min="14084" max="14084" width="16.28515625" style="13" customWidth="1"/>
    <col min="14085" max="14085" width="18.28515625" style="13" customWidth="1"/>
    <col min="14086" max="14334" width="9.42578125" style="13"/>
    <col min="14335" max="14335" width="54.85546875" style="13" bestFit="1" customWidth="1"/>
    <col min="14336" max="14336" width="14.28515625" style="13" bestFit="1" customWidth="1"/>
    <col min="14337" max="14337" width="17" style="13" customWidth="1"/>
    <col min="14338" max="14338" width="17.140625" style="13" bestFit="1" customWidth="1"/>
    <col min="14339" max="14339" width="15.28515625" style="13" bestFit="1" customWidth="1"/>
    <col min="14340" max="14340" width="16.28515625" style="13" customWidth="1"/>
    <col min="14341" max="14341" width="18.28515625" style="13" customWidth="1"/>
    <col min="14342" max="14590" width="9.42578125" style="13"/>
    <col min="14591" max="14591" width="54.85546875" style="13" bestFit="1" customWidth="1"/>
    <col min="14592" max="14592" width="14.28515625" style="13" bestFit="1" customWidth="1"/>
    <col min="14593" max="14593" width="17" style="13" customWidth="1"/>
    <col min="14594" max="14594" width="17.140625" style="13" bestFit="1" customWidth="1"/>
    <col min="14595" max="14595" width="15.28515625" style="13" bestFit="1" customWidth="1"/>
    <col min="14596" max="14596" width="16.28515625" style="13" customWidth="1"/>
    <col min="14597" max="14597" width="18.28515625" style="13" customWidth="1"/>
    <col min="14598" max="14846" width="9.42578125" style="13"/>
    <col min="14847" max="14847" width="54.85546875" style="13" bestFit="1" customWidth="1"/>
    <col min="14848" max="14848" width="14.28515625" style="13" bestFit="1" customWidth="1"/>
    <col min="14849" max="14849" width="17" style="13" customWidth="1"/>
    <col min="14850" max="14850" width="17.140625" style="13" bestFit="1" customWidth="1"/>
    <col min="14851" max="14851" width="15.28515625" style="13" bestFit="1" customWidth="1"/>
    <col min="14852" max="14852" width="16.28515625" style="13" customWidth="1"/>
    <col min="14853" max="14853" width="18.28515625" style="13" customWidth="1"/>
    <col min="14854" max="15102" width="9.42578125" style="13"/>
    <col min="15103" max="15103" width="54.85546875" style="13" bestFit="1" customWidth="1"/>
    <col min="15104" max="15104" width="14.28515625" style="13" bestFit="1" customWidth="1"/>
    <col min="15105" max="15105" width="17" style="13" customWidth="1"/>
    <col min="15106" max="15106" width="17.140625" style="13" bestFit="1" customWidth="1"/>
    <col min="15107" max="15107" width="15.28515625" style="13" bestFit="1" customWidth="1"/>
    <col min="15108" max="15108" width="16.28515625" style="13" customWidth="1"/>
    <col min="15109" max="15109" width="18.28515625" style="13" customWidth="1"/>
    <col min="15110" max="15358" width="9.42578125" style="13"/>
    <col min="15359" max="15359" width="54.85546875" style="13" bestFit="1" customWidth="1"/>
    <col min="15360" max="15360" width="14.28515625" style="13" bestFit="1" customWidth="1"/>
    <col min="15361" max="15361" width="17" style="13" customWidth="1"/>
    <col min="15362" max="15362" width="17.140625" style="13" bestFit="1" customWidth="1"/>
    <col min="15363" max="15363" width="15.28515625" style="13" bestFit="1" customWidth="1"/>
    <col min="15364" max="15364" width="16.28515625" style="13" customWidth="1"/>
    <col min="15365" max="15365" width="18.28515625" style="13" customWidth="1"/>
    <col min="15366" max="15614" width="9.42578125" style="13"/>
    <col min="15615" max="15615" width="54.85546875" style="13" bestFit="1" customWidth="1"/>
    <col min="15616" max="15616" width="14.28515625" style="13" bestFit="1" customWidth="1"/>
    <col min="15617" max="15617" width="17" style="13" customWidth="1"/>
    <col min="15618" max="15618" width="17.140625" style="13" bestFit="1" customWidth="1"/>
    <col min="15619" max="15619" width="15.28515625" style="13" bestFit="1" customWidth="1"/>
    <col min="15620" max="15620" width="16.28515625" style="13" customWidth="1"/>
    <col min="15621" max="15621" width="18.28515625" style="13" customWidth="1"/>
    <col min="15622" max="15870" width="9.42578125" style="13"/>
    <col min="15871" max="15871" width="54.85546875" style="13" bestFit="1" customWidth="1"/>
    <col min="15872" max="15872" width="14.28515625" style="13" bestFit="1" customWidth="1"/>
    <col min="15873" max="15873" width="17" style="13" customWidth="1"/>
    <col min="15874" max="15874" width="17.140625" style="13" bestFit="1" customWidth="1"/>
    <col min="15875" max="15875" width="15.28515625" style="13" bestFit="1" customWidth="1"/>
    <col min="15876" max="15876" width="16.28515625" style="13" customWidth="1"/>
    <col min="15877" max="15877" width="18.28515625" style="13" customWidth="1"/>
    <col min="15878" max="16126" width="9.42578125" style="13"/>
    <col min="16127" max="16127" width="54.85546875" style="13" bestFit="1" customWidth="1"/>
    <col min="16128" max="16128" width="14.28515625" style="13" bestFit="1" customWidth="1"/>
    <col min="16129" max="16129" width="17" style="13" customWidth="1"/>
    <col min="16130" max="16130" width="17.140625" style="13" bestFit="1" customWidth="1"/>
    <col min="16131" max="16131" width="15.28515625" style="13" bestFit="1" customWidth="1"/>
    <col min="16132" max="16132" width="16.28515625" style="13" customWidth="1"/>
    <col min="16133" max="16133" width="18.28515625" style="13" customWidth="1"/>
    <col min="16134" max="16384" width="9.42578125" style="13"/>
  </cols>
  <sheetData>
    <row r="1" spans="1:7" ht="37.5" customHeight="1">
      <c r="A1" s="80" t="s">
        <v>191</v>
      </c>
      <c r="B1" s="80"/>
      <c r="C1" s="80"/>
      <c r="D1" s="80"/>
      <c r="E1" s="80"/>
    </row>
    <row r="2" spans="1:7" ht="96.75" customHeight="1">
      <c r="A2" s="10" t="s">
        <v>192</v>
      </c>
      <c r="B2" s="10" t="s">
        <v>193</v>
      </c>
      <c r="C2" s="14" t="s">
        <v>194</v>
      </c>
      <c r="D2" s="10" t="s">
        <v>284</v>
      </c>
      <c r="E2" s="10" t="s">
        <v>189</v>
      </c>
    </row>
    <row r="3" spans="1:7" s="19" customFormat="1">
      <c r="A3" s="15" t="s">
        <v>195</v>
      </c>
      <c r="B3" s="16"/>
      <c r="C3" s="17">
        <f>C4+C12+C17+C20+C27+C29+C34</f>
        <v>410073856.84000003</v>
      </c>
      <c r="D3" s="17">
        <f>D4+D12+D17+D20+D27+D29+D34</f>
        <v>189303174.53000003</v>
      </c>
      <c r="E3" s="18">
        <f>D3/C3*100</f>
        <v>46.163190208894768</v>
      </c>
    </row>
    <row r="4" spans="1:7">
      <c r="A4" s="20" t="s">
        <v>196</v>
      </c>
      <c r="B4" s="21" t="s">
        <v>197</v>
      </c>
      <c r="C4" s="22">
        <f>SUM(C5:C11)</f>
        <v>77814907.329999998</v>
      </c>
      <c r="D4" s="22">
        <f>SUM(D5:D11)</f>
        <v>36617045.280000001</v>
      </c>
      <c r="E4" s="23">
        <f t="shared" ref="E4:E35" si="0">D4/C4*100</f>
        <v>47.056594342152515</v>
      </c>
      <c r="G4" s="24"/>
    </row>
    <row r="5" spans="1:7" ht="47.25">
      <c r="A5" s="25" t="s">
        <v>198</v>
      </c>
      <c r="B5" s="26" t="s">
        <v>199</v>
      </c>
      <c r="C5" s="54">
        <v>2712326.15</v>
      </c>
      <c r="D5" s="54">
        <v>1186672.44</v>
      </c>
      <c r="E5" s="27">
        <f t="shared" si="0"/>
        <v>43.751096821449735</v>
      </c>
    </row>
    <row r="6" spans="1:7" ht="63">
      <c r="A6" s="25" t="s">
        <v>200</v>
      </c>
      <c r="B6" s="26" t="s">
        <v>201</v>
      </c>
      <c r="C6" s="54">
        <v>707338</v>
      </c>
      <c r="D6" s="54">
        <v>307706.87</v>
      </c>
      <c r="E6" s="27">
        <f t="shared" si="0"/>
        <v>43.502098006893455</v>
      </c>
    </row>
    <row r="7" spans="1:7" ht="63">
      <c r="A7" s="25" t="s">
        <v>202</v>
      </c>
      <c r="B7" s="26" t="s">
        <v>203</v>
      </c>
      <c r="C7" s="54">
        <v>31950250.879999999</v>
      </c>
      <c r="D7" s="54">
        <v>14495155.300000001</v>
      </c>
      <c r="E7" s="27">
        <f>D7/C7*100</f>
        <v>45.367891959413626</v>
      </c>
    </row>
    <row r="8" spans="1:7">
      <c r="A8" s="25" t="s">
        <v>204</v>
      </c>
      <c r="B8" s="28" t="s">
        <v>205</v>
      </c>
      <c r="C8" s="29">
        <v>0</v>
      </c>
      <c r="D8" s="29">
        <v>0</v>
      </c>
      <c r="E8" s="27" t="s">
        <v>3</v>
      </c>
    </row>
    <row r="9" spans="1:7" ht="47.25">
      <c r="A9" s="25" t="s">
        <v>206</v>
      </c>
      <c r="B9" s="26" t="s">
        <v>207</v>
      </c>
      <c r="C9" s="54">
        <v>9677733.1400000006</v>
      </c>
      <c r="D9" s="54">
        <v>3497046.31</v>
      </c>
      <c r="E9" s="30">
        <f>D9/C9*100</f>
        <v>36.134973546088084</v>
      </c>
    </row>
    <row r="10" spans="1:7">
      <c r="A10" s="25" t="s">
        <v>208</v>
      </c>
      <c r="B10" s="28" t="s">
        <v>209</v>
      </c>
      <c r="C10" s="54">
        <v>100000</v>
      </c>
      <c r="D10" s="54">
        <v>0</v>
      </c>
      <c r="E10" s="27">
        <f>D10/C10*100</f>
        <v>0</v>
      </c>
    </row>
    <row r="11" spans="1:7">
      <c r="A11" s="25" t="s">
        <v>210</v>
      </c>
      <c r="B11" s="26" t="s">
        <v>211</v>
      </c>
      <c r="C11" s="54">
        <v>32667259.16</v>
      </c>
      <c r="D11" s="54">
        <v>17130464.359999999</v>
      </c>
      <c r="E11" s="27">
        <f>D11/C11*100</f>
        <v>52.439245900910159</v>
      </c>
    </row>
    <row r="12" spans="1:7">
      <c r="A12" s="20" t="s">
        <v>212</v>
      </c>
      <c r="B12" s="21" t="s">
        <v>213</v>
      </c>
      <c r="C12" s="22">
        <f>SUM(C13:C16)</f>
        <v>37034712.359999999</v>
      </c>
      <c r="D12" s="22">
        <f>SUM(D13:D16)</f>
        <v>9044747.040000001</v>
      </c>
      <c r="E12" s="23">
        <f t="shared" si="0"/>
        <v>24.422349908052592</v>
      </c>
    </row>
    <row r="13" spans="1:7">
      <c r="A13" s="25" t="s">
        <v>214</v>
      </c>
      <c r="B13" s="26" t="s">
        <v>215</v>
      </c>
      <c r="C13" s="54">
        <v>615684.6</v>
      </c>
      <c r="D13" s="54">
        <v>31702</v>
      </c>
      <c r="E13" s="27">
        <f t="shared" si="0"/>
        <v>5.1490649595588387</v>
      </c>
    </row>
    <row r="14" spans="1:7">
      <c r="A14" s="25" t="s">
        <v>216</v>
      </c>
      <c r="B14" s="26" t="s">
        <v>217</v>
      </c>
      <c r="C14" s="54">
        <v>10414500</v>
      </c>
      <c r="D14" s="54">
        <v>4753595</v>
      </c>
      <c r="E14" s="27">
        <f t="shared" si="0"/>
        <v>45.644005953238278</v>
      </c>
    </row>
    <row r="15" spans="1:7">
      <c r="A15" s="25" t="s">
        <v>218</v>
      </c>
      <c r="B15" s="26" t="s">
        <v>219</v>
      </c>
      <c r="C15" s="54">
        <v>22935321.27</v>
      </c>
      <c r="D15" s="54">
        <v>2652734.65</v>
      </c>
      <c r="E15" s="27">
        <f t="shared" si="0"/>
        <v>11.566154311820547</v>
      </c>
    </row>
    <row r="16" spans="1:7">
      <c r="A16" s="25" t="s">
        <v>220</v>
      </c>
      <c r="B16" s="26" t="s">
        <v>221</v>
      </c>
      <c r="C16" s="54">
        <v>3069206.49</v>
      </c>
      <c r="D16" s="54">
        <v>1606715.39</v>
      </c>
      <c r="E16" s="27">
        <f t="shared" si="0"/>
        <v>52.349537094846944</v>
      </c>
    </row>
    <row r="17" spans="1:5">
      <c r="A17" s="20" t="s">
        <v>222</v>
      </c>
      <c r="B17" s="21" t="s">
        <v>223</v>
      </c>
      <c r="C17" s="22">
        <f>SUM(C18:C19)</f>
        <v>2800653.4</v>
      </c>
      <c r="D17" s="22">
        <f>SUM(D18:D19)</f>
        <v>1257854.81</v>
      </c>
      <c r="E17" s="23">
        <f>D17/C17*100</f>
        <v>44.912905324164711</v>
      </c>
    </row>
    <row r="18" spans="1:5" s="32" customFormat="1" hidden="1">
      <c r="A18" s="25" t="s">
        <v>224</v>
      </c>
      <c r="B18" s="28" t="s">
        <v>225</v>
      </c>
      <c r="C18" s="31">
        <v>0</v>
      </c>
      <c r="D18" s="31">
        <v>0</v>
      </c>
      <c r="E18" s="30" t="s">
        <v>3</v>
      </c>
    </row>
    <row r="19" spans="1:5">
      <c r="A19" s="33" t="s">
        <v>226</v>
      </c>
      <c r="B19" s="34" t="s">
        <v>227</v>
      </c>
      <c r="C19" s="54">
        <v>2800653.4</v>
      </c>
      <c r="D19" s="54">
        <v>1257854.81</v>
      </c>
      <c r="E19" s="30">
        <f t="shared" si="0"/>
        <v>44.912905324164711</v>
      </c>
    </row>
    <row r="20" spans="1:5">
      <c r="A20" s="20" t="s">
        <v>228</v>
      </c>
      <c r="B20" s="21" t="s">
        <v>229</v>
      </c>
      <c r="C20" s="22">
        <f>SUM(C21:C26)</f>
        <v>223661059.76000002</v>
      </c>
      <c r="D20" s="22">
        <f>SUM(D21:D26)</f>
        <v>108271483.58</v>
      </c>
      <c r="E20" s="23">
        <f>D20/C20*100</f>
        <v>48.408732255932676</v>
      </c>
    </row>
    <row r="21" spans="1:5">
      <c r="A21" s="25" t="s">
        <v>230</v>
      </c>
      <c r="B21" s="26" t="s">
        <v>231</v>
      </c>
      <c r="C21" s="54">
        <v>70010022.180000007</v>
      </c>
      <c r="D21" s="54">
        <v>27466612.32</v>
      </c>
      <c r="E21" s="27">
        <f t="shared" si="0"/>
        <v>39.232400540285042</v>
      </c>
    </row>
    <row r="22" spans="1:5">
      <c r="A22" s="25" t="s">
        <v>232</v>
      </c>
      <c r="B22" s="26" t="s">
        <v>233</v>
      </c>
      <c r="C22" s="54">
        <v>110583429.23999999</v>
      </c>
      <c r="D22" s="54">
        <v>59857572.659999996</v>
      </c>
      <c r="E22" s="27">
        <f t="shared" si="0"/>
        <v>54.128880856182057</v>
      </c>
    </row>
    <row r="23" spans="1:5">
      <c r="A23" s="25" t="s">
        <v>234</v>
      </c>
      <c r="B23" s="28" t="s">
        <v>235</v>
      </c>
      <c r="C23" s="54">
        <v>29019073.719999999</v>
      </c>
      <c r="D23" s="54">
        <v>16097683.59</v>
      </c>
      <c r="E23" s="27">
        <f t="shared" si="0"/>
        <v>55.472768515369417</v>
      </c>
    </row>
    <row r="24" spans="1:5" ht="31.5">
      <c r="A24" s="25" t="s">
        <v>236</v>
      </c>
      <c r="B24" s="26" t="s">
        <v>237</v>
      </c>
      <c r="C24" s="54">
        <v>90700</v>
      </c>
      <c r="D24" s="54">
        <v>40570</v>
      </c>
      <c r="E24" s="27">
        <f t="shared" si="0"/>
        <v>44.729878721058434</v>
      </c>
    </row>
    <row r="25" spans="1:5">
      <c r="A25" s="25" t="s">
        <v>238</v>
      </c>
      <c r="B25" s="26" t="s">
        <v>239</v>
      </c>
      <c r="C25" s="54">
        <v>254300</v>
      </c>
      <c r="D25" s="54">
        <v>0</v>
      </c>
      <c r="E25" s="27">
        <f>D25/C25*100</f>
        <v>0</v>
      </c>
    </row>
    <row r="26" spans="1:5">
      <c r="A26" s="25" t="s">
        <v>240</v>
      </c>
      <c r="B26" s="26" t="s">
        <v>241</v>
      </c>
      <c r="C26" s="54">
        <v>13703534.619999999</v>
      </c>
      <c r="D26" s="54">
        <v>4809045.01</v>
      </c>
      <c r="E26" s="27">
        <f t="shared" si="0"/>
        <v>35.093464156184254</v>
      </c>
    </row>
    <row r="27" spans="1:5">
      <c r="A27" s="20" t="s">
        <v>242</v>
      </c>
      <c r="B27" s="21" t="s">
        <v>243</v>
      </c>
      <c r="C27" s="22">
        <f>C28</f>
        <v>57768860.770000003</v>
      </c>
      <c r="D27" s="22">
        <f>D28</f>
        <v>28044279.079999998</v>
      </c>
      <c r="E27" s="23">
        <f>D27/C27*100</f>
        <v>48.545667520872584</v>
      </c>
    </row>
    <row r="28" spans="1:5">
      <c r="A28" s="25" t="s">
        <v>244</v>
      </c>
      <c r="B28" s="26" t="s">
        <v>245</v>
      </c>
      <c r="C28" s="54">
        <v>57768860.770000003</v>
      </c>
      <c r="D28" s="54">
        <v>28044279.079999998</v>
      </c>
      <c r="E28" s="27">
        <f t="shared" si="0"/>
        <v>48.545667520872584</v>
      </c>
    </row>
    <row r="29" spans="1:5">
      <c r="A29" s="20" t="s">
        <v>246</v>
      </c>
      <c r="B29" s="21" t="s">
        <v>247</v>
      </c>
      <c r="C29" s="22">
        <f>SUM(C30:C33)</f>
        <v>9852752.8000000007</v>
      </c>
      <c r="D29" s="22">
        <f>SUM(D30:D33)</f>
        <v>5545921.7400000002</v>
      </c>
      <c r="E29" s="23">
        <f>D29/C29*100</f>
        <v>56.288043073606801</v>
      </c>
    </row>
    <row r="30" spans="1:5">
      <c r="A30" s="25" t="s">
        <v>248</v>
      </c>
      <c r="B30" s="26" t="s">
        <v>249</v>
      </c>
      <c r="C30" s="54">
        <v>2612024.27</v>
      </c>
      <c r="D30" s="54">
        <v>1313472.55</v>
      </c>
      <c r="E30" s="27">
        <f t="shared" si="0"/>
        <v>50.285618134780961</v>
      </c>
    </row>
    <row r="31" spans="1:5">
      <c r="A31" s="25" t="s">
        <v>250</v>
      </c>
      <c r="B31" s="26">
        <v>1003</v>
      </c>
      <c r="C31" s="54">
        <v>2832849.6</v>
      </c>
      <c r="D31" s="54">
        <v>2645873.91</v>
      </c>
      <c r="E31" s="27">
        <f t="shared" si="0"/>
        <v>93.399731139980048</v>
      </c>
    </row>
    <row r="32" spans="1:5">
      <c r="A32" s="25" t="s">
        <v>251</v>
      </c>
      <c r="B32" s="26" t="s">
        <v>252</v>
      </c>
      <c r="C32" s="54">
        <v>2815378.93</v>
      </c>
      <c r="D32" s="54">
        <v>1369575.28</v>
      </c>
      <c r="E32" s="27">
        <f t="shared" si="0"/>
        <v>48.646214738845117</v>
      </c>
    </row>
    <row r="33" spans="1:5">
      <c r="A33" s="25" t="s">
        <v>253</v>
      </c>
      <c r="B33" s="26" t="s">
        <v>254</v>
      </c>
      <c r="C33" s="54">
        <v>1592500</v>
      </c>
      <c r="D33" s="54">
        <v>217000</v>
      </c>
      <c r="E33" s="27">
        <f t="shared" si="0"/>
        <v>13.626373626373626</v>
      </c>
    </row>
    <row r="34" spans="1:5">
      <c r="A34" s="20" t="s">
        <v>255</v>
      </c>
      <c r="B34" s="21" t="s">
        <v>256</v>
      </c>
      <c r="C34" s="22">
        <f>C35</f>
        <v>1140910.42</v>
      </c>
      <c r="D34" s="22">
        <f>D35</f>
        <v>521843</v>
      </c>
      <c r="E34" s="23">
        <f>D34/C34*100</f>
        <v>45.739173808229403</v>
      </c>
    </row>
    <row r="35" spans="1:5">
      <c r="A35" s="25" t="s">
        <v>257</v>
      </c>
      <c r="B35" s="26" t="s">
        <v>258</v>
      </c>
      <c r="C35" s="54">
        <v>1140910.42</v>
      </c>
      <c r="D35" s="54">
        <v>521843</v>
      </c>
      <c r="E35" s="27">
        <f t="shared" si="0"/>
        <v>45.739173808229403</v>
      </c>
    </row>
    <row r="36" spans="1:5" s="19" customFormat="1" ht="31.5">
      <c r="A36" s="15" t="s">
        <v>185</v>
      </c>
      <c r="B36" s="16">
        <v>7900</v>
      </c>
      <c r="C36" s="17">
        <f>Доходы!C6-расходы!C3</f>
        <v>-35415366.640000045</v>
      </c>
      <c r="D36" s="17">
        <f>Доходы!D6-расходы!D3</f>
        <v>2295078.8899999857</v>
      </c>
      <c r="E36" s="18"/>
    </row>
  </sheetData>
  <autoFilter ref="A2:D35"/>
  <mergeCells count="1">
    <mergeCell ref="A1:E1"/>
  </mergeCells>
  <pageMargins left="0.70866141732283472" right="0.51181102362204722" top="0.55118110236220474" bottom="0.55118110236220474" header="0.31496062992125984" footer="0.31496062992125984"/>
  <pageSetup paperSize="9" scale="75" orientation="portrait" errors="blank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A1:D16"/>
  <sheetViews>
    <sheetView workbookViewId="0">
      <selection activeCell="F9" sqref="F9"/>
    </sheetView>
  </sheetViews>
  <sheetFormatPr defaultRowHeight="15"/>
  <cols>
    <col min="1" max="1" width="54.5703125" style="52" customWidth="1"/>
    <col min="2" max="2" width="28.85546875" style="53" customWidth="1"/>
    <col min="3" max="3" width="19.140625" style="37" customWidth="1"/>
    <col min="4" max="4" width="18.7109375" style="37" customWidth="1"/>
    <col min="5" max="16384" width="9.140625" style="37"/>
  </cols>
  <sheetData>
    <row r="1" spans="1:4">
      <c r="A1" s="81"/>
      <c r="B1" s="82"/>
      <c r="C1" s="82"/>
      <c r="D1" s="82"/>
    </row>
    <row r="2" spans="1:4" ht="20.25">
      <c r="A2" s="83" t="s">
        <v>259</v>
      </c>
      <c r="B2" s="84"/>
      <c r="C2" s="84"/>
      <c r="D2" s="84"/>
    </row>
    <row r="3" spans="1:4">
      <c r="A3" s="81"/>
      <c r="B3" s="82"/>
      <c r="C3" s="82"/>
      <c r="D3" s="82"/>
    </row>
    <row r="4" spans="1:4">
      <c r="A4" s="81"/>
      <c r="B4" s="82"/>
      <c r="C4" s="82"/>
      <c r="D4" s="82"/>
    </row>
    <row r="5" spans="1:4" s="40" customFormat="1" ht="63">
      <c r="A5" s="38" t="s">
        <v>2</v>
      </c>
      <c r="B5" s="39" t="s">
        <v>260</v>
      </c>
      <c r="C5" s="39" t="s">
        <v>261</v>
      </c>
      <c r="D5" s="39" t="s">
        <v>262</v>
      </c>
    </row>
    <row r="6" spans="1:4" s="44" customFormat="1" ht="15.75">
      <c r="A6" s="41" t="s">
        <v>186</v>
      </c>
      <c r="B6" s="42" t="s">
        <v>263</v>
      </c>
      <c r="C6" s="43">
        <f>C8</f>
        <v>35415366.639999986</v>
      </c>
      <c r="D6" s="43">
        <f>D8</f>
        <v>-2295078.8899999857</v>
      </c>
    </row>
    <row r="7" spans="1:4" s="40" customFormat="1" ht="15.75">
      <c r="A7" s="45" t="s">
        <v>264</v>
      </c>
      <c r="B7" s="46" t="s">
        <v>265</v>
      </c>
      <c r="C7" s="47"/>
      <c r="D7" s="47"/>
    </row>
    <row r="8" spans="1:4" s="40" customFormat="1" ht="31.5">
      <c r="A8" s="48" t="s">
        <v>266</v>
      </c>
      <c r="B8" s="49" t="s">
        <v>267</v>
      </c>
      <c r="C8" s="50">
        <f>C13+C9</f>
        <v>35415366.639999986</v>
      </c>
      <c r="D8" s="50">
        <f>D13+D9</f>
        <v>-2295078.8899999857</v>
      </c>
    </row>
    <row r="9" spans="1:4" s="40" customFormat="1" ht="15.75">
      <c r="A9" s="45" t="s">
        <v>268</v>
      </c>
      <c r="B9" s="46" t="s">
        <v>269</v>
      </c>
      <c r="C9" s="47">
        <v>-374658490.19999999</v>
      </c>
      <c r="D9" s="47">
        <v>-191598253.41999999</v>
      </c>
    </row>
    <row r="10" spans="1:4" s="40" customFormat="1" ht="15.75">
      <c r="A10" s="48" t="s">
        <v>270</v>
      </c>
      <c r="B10" s="49" t="s">
        <v>271</v>
      </c>
      <c r="C10" s="51">
        <v>-374658490.19999999</v>
      </c>
      <c r="D10" s="51">
        <v>-191598253.41999999</v>
      </c>
    </row>
    <row r="11" spans="1:4" s="40" customFormat="1" ht="31.5">
      <c r="A11" s="48" t="s">
        <v>272</v>
      </c>
      <c r="B11" s="49" t="s">
        <v>273</v>
      </c>
      <c r="C11" s="51">
        <v>-374658490.19999999</v>
      </c>
      <c r="D11" s="51">
        <v>-191598253.41999999</v>
      </c>
    </row>
    <row r="12" spans="1:4" s="40" customFormat="1" ht="31.5">
      <c r="A12" s="48" t="s">
        <v>274</v>
      </c>
      <c r="B12" s="49" t="s">
        <v>275</v>
      </c>
      <c r="C12" s="51">
        <v>-374658490.19999999</v>
      </c>
      <c r="D12" s="51">
        <v>-191598253.41999999</v>
      </c>
    </row>
    <row r="13" spans="1:4" s="40" customFormat="1" ht="15.75">
      <c r="A13" s="45" t="s">
        <v>276</v>
      </c>
      <c r="B13" s="46" t="s">
        <v>277</v>
      </c>
      <c r="C13" s="47">
        <v>410073856.83999997</v>
      </c>
      <c r="D13" s="47">
        <v>189303174.53</v>
      </c>
    </row>
    <row r="14" spans="1:4" s="40" customFormat="1" ht="15.75">
      <c r="A14" s="48" t="s">
        <v>278</v>
      </c>
      <c r="B14" s="49" t="s">
        <v>279</v>
      </c>
      <c r="C14" s="51">
        <v>410073856.83999997</v>
      </c>
      <c r="D14" s="51">
        <v>189303174.53</v>
      </c>
    </row>
    <row r="15" spans="1:4" s="40" customFormat="1" ht="31.5">
      <c r="A15" s="48" t="s">
        <v>280</v>
      </c>
      <c r="B15" s="49" t="s">
        <v>281</v>
      </c>
      <c r="C15" s="51">
        <v>410073856.83999997</v>
      </c>
      <c r="D15" s="51">
        <v>189303174.53</v>
      </c>
    </row>
    <row r="16" spans="1:4" s="40" customFormat="1" ht="31.5">
      <c r="A16" s="48" t="s">
        <v>282</v>
      </c>
      <c r="B16" s="49" t="s">
        <v>283</v>
      </c>
      <c r="C16" s="51">
        <v>410073856.83999997</v>
      </c>
      <c r="D16" s="51">
        <v>189303174.53</v>
      </c>
    </row>
  </sheetData>
  <mergeCells count="4">
    <mergeCell ref="A1:D1"/>
    <mergeCell ref="A2:D2"/>
    <mergeCell ref="A3:D3"/>
    <mergeCell ref="A4:D4"/>
  </mergeCells>
  <pageMargins left="0.69999998807907104" right="0.69999998807907104" top="0.75" bottom="0.75" header="0.30000001192092896" footer="0.30000001192092896"/>
  <pageSetup fitToHeight="0" orientation="portrait" errors="blank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Code&gt;0503317M&lt;/Code&gt;&#10;  &lt;DocLink&gt;83162&lt;/DocLink&gt;&#10;  &lt;DocName&gt;Отчет об исполнении консолидированного бюджета субъекта Российской Федерации и бюджета территориального государственного внебюджетного фонда&lt;/DocName&gt;&#10;  &lt;VariantName&gt;0503317G_20220101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F7A890E6-7C99-4A86-A0B5-72F76202F0C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Доходы</vt:lpstr>
      <vt:lpstr>расходы</vt:lpstr>
      <vt:lpstr>источники</vt:lpstr>
      <vt:lpstr>Доходы!Заголовки_для_печати</vt:lpstr>
      <vt:lpstr>расходы!Область_печати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FIN-04\Пользователь РФО</dc:creator>
  <cp:lastModifiedBy>Чурсина</cp:lastModifiedBy>
  <cp:lastPrinted>2025-07-15T07:56:06Z</cp:lastPrinted>
  <dcterms:created xsi:type="dcterms:W3CDTF">2025-07-08T10:26:53Z</dcterms:created>
  <dcterms:modified xsi:type="dcterms:W3CDTF">2025-07-23T07:48:57Z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консолидированного бюджета субъекта Российской Федерации и бюджета территориального государственного внебюджетного фонда</vt:lpwstr>
  </property>
  <property fmtid="{D5CDD505-2E9C-101B-9397-08002B2CF9AE}" pid="3" name="Название отчета">
    <vt:lpwstr>0503317G_20220101_2.xlsx</vt:lpwstr>
  </property>
  <property fmtid="{D5CDD505-2E9C-101B-9397-08002B2CF9AE}" pid="4" name="Версия клиента">
    <vt:lpwstr>20.2.0.37821 (.NET 4.7.2)</vt:lpwstr>
  </property>
  <property fmtid="{D5CDD505-2E9C-101B-9397-08002B2CF9AE}" pid="5" name="Версия базы">
    <vt:lpwstr>20.2.0.15749315</vt:lpwstr>
  </property>
  <property fmtid="{D5CDD505-2E9C-101B-9397-08002B2CF9AE}" pid="6" name="Тип сервера">
    <vt:lpwstr>MSSQL</vt:lpwstr>
  </property>
  <property fmtid="{D5CDD505-2E9C-101B-9397-08002B2CF9AE}" pid="7" name="Сервер">
    <vt:lpwstr>hvfo</vt:lpwstr>
  </property>
  <property fmtid="{D5CDD505-2E9C-101B-9397-08002B2CF9AE}" pid="8" name="База">
    <vt:lpwstr>svod_smart</vt:lpwstr>
  </property>
  <property fmtid="{D5CDD505-2E9C-101B-9397-08002B2CF9AE}" pid="9" name="Пользователь">
    <vt:lpwstr>лукина</vt:lpwstr>
  </property>
  <property fmtid="{D5CDD505-2E9C-101B-9397-08002B2CF9AE}" pid="10" name="Шаблон">
    <vt:lpwstr>0503317G_20220101.xlt</vt:lpwstr>
  </property>
  <property fmtid="{D5CDD505-2E9C-101B-9397-08002B2CF9AE}" pid="11" name="Локальная база">
    <vt:lpwstr>не используется</vt:lpwstr>
  </property>
</Properties>
</file>