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510" yWindow="630" windowWidth="20775" windowHeight="10170"/>
  </bookViews>
  <sheets>
    <sheet name="Доходы " sheetId="8" r:id="rId1"/>
    <sheet name="расходы" sheetId="6" r:id="rId2"/>
    <sheet name="источники" sheetId="7" r:id="rId3"/>
  </sheets>
  <definedNames>
    <definedName name="_xlnm._FilterDatabase" localSheetId="1" hidden="1">расходы!$A$2:$D$36</definedName>
    <definedName name="_xlnm.Print_Titles" localSheetId="0">'Доходы '!$3:$4</definedName>
    <definedName name="_xlnm.Print_Area" localSheetId="0">'Доходы '!$A$1:$E$93</definedName>
    <definedName name="_xlnm.Print_Area" localSheetId="1">расходы!$A$1:$E$37</definedName>
  </definedNames>
  <calcPr calcId="125725"/>
</workbook>
</file>

<file path=xl/calcChain.xml><?xml version="1.0" encoding="utf-8"?>
<calcChain xmlns="http://schemas.openxmlformats.org/spreadsheetml/2006/main">
  <c r="D69" i="8"/>
  <c r="E69" s="1"/>
  <c r="C69"/>
  <c r="C5" s="1"/>
  <c r="D70"/>
  <c r="C70"/>
  <c r="D5"/>
  <c r="D34"/>
  <c r="C34"/>
  <c r="C7" s="1"/>
  <c r="D7"/>
  <c r="D92"/>
  <c r="C92"/>
  <c r="E92" s="1"/>
  <c r="D86"/>
  <c r="C86"/>
  <c r="D82"/>
  <c r="C82"/>
  <c r="D75"/>
  <c r="C75"/>
  <c r="D71"/>
  <c r="E71" s="1"/>
  <c r="C71"/>
  <c r="D54"/>
  <c r="C54"/>
  <c r="D49"/>
  <c r="C49"/>
  <c r="D45"/>
  <c r="E45" s="1"/>
  <c r="C45"/>
  <c r="D41"/>
  <c r="C41"/>
  <c r="C32"/>
  <c r="D29"/>
  <c r="C29"/>
  <c r="D20"/>
  <c r="C20"/>
  <c r="D15"/>
  <c r="E15" s="1"/>
  <c r="C15"/>
  <c r="D8"/>
  <c r="C8"/>
  <c r="E93"/>
  <c r="E91"/>
  <c r="E90"/>
  <c r="E89"/>
  <c r="E88"/>
  <c r="E87"/>
  <c r="E85"/>
  <c r="E84"/>
  <c r="E83"/>
  <c r="E81"/>
  <c r="E80"/>
  <c r="E79"/>
  <c r="E78"/>
  <c r="E77"/>
  <c r="E76"/>
  <c r="E72"/>
  <c r="E65"/>
  <c r="E64"/>
  <c r="E62"/>
  <c r="E61"/>
  <c r="E58"/>
  <c r="E57"/>
  <c r="E56"/>
  <c r="E55"/>
  <c r="E52"/>
  <c r="E51"/>
  <c r="E50"/>
  <c r="E48"/>
  <c r="E47"/>
  <c r="E46"/>
  <c r="E39"/>
  <c r="E38"/>
  <c r="E37"/>
  <c r="E36"/>
  <c r="E35"/>
  <c r="E30"/>
  <c r="E28"/>
  <c r="E27"/>
  <c r="E23"/>
  <c r="E21"/>
  <c r="E19"/>
  <c r="E18"/>
  <c r="E17"/>
  <c r="E16"/>
  <c r="E13"/>
  <c r="E12"/>
  <c r="E11"/>
  <c r="E10"/>
  <c r="E9"/>
  <c r="D9" i="7"/>
  <c r="D10"/>
  <c r="D11"/>
  <c r="C11"/>
  <c r="C10"/>
  <c r="C9"/>
  <c r="C8" s="1"/>
  <c r="C6" s="1"/>
  <c r="D13"/>
  <c r="D14"/>
  <c r="D15"/>
  <c r="C15"/>
  <c r="C14"/>
  <c r="C13"/>
  <c r="D17" i="6"/>
  <c r="C17"/>
  <c r="E26"/>
  <c r="E36"/>
  <c r="D35"/>
  <c r="C35"/>
  <c r="E34"/>
  <c r="E33"/>
  <c r="E32"/>
  <c r="E31"/>
  <c r="D30"/>
  <c r="E30" s="1"/>
  <c r="C30"/>
  <c r="E29"/>
  <c r="D28"/>
  <c r="C28"/>
  <c r="E27"/>
  <c r="E25"/>
  <c r="E24"/>
  <c r="E23"/>
  <c r="E22"/>
  <c r="D21"/>
  <c r="C21"/>
  <c r="E19"/>
  <c r="E16"/>
  <c r="E15"/>
  <c r="E14"/>
  <c r="E13"/>
  <c r="D12"/>
  <c r="C12"/>
  <c r="E11"/>
  <c r="E10"/>
  <c r="E9"/>
  <c r="E7"/>
  <c r="E6"/>
  <c r="E5"/>
  <c r="D4"/>
  <c r="C4"/>
  <c r="E70" i="8" l="1"/>
  <c r="E5"/>
  <c r="E7"/>
  <c r="E86"/>
  <c r="E82"/>
  <c r="E75"/>
  <c r="E54"/>
  <c r="E49"/>
  <c r="E34"/>
  <c r="E29"/>
  <c r="E20"/>
  <c r="E8"/>
  <c r="D8" i="7"/>
  <c r="D6" s="1"/>
  <c r="E35" i="6"/>
  <c r="E17"/>
  <c r="E28"/>
  <c r="E21"/>
  <c r="E12"/>
  <c r="E4"/>
  <c r="C3"/>
  <c r="D3"/>
  <c r="E3" l="1"/>
</calcChain>
</file>

<file path=xl/sharedStrings.xml><?xml version="1.0" encoding="utf-8"?>
<sst xmlns="http://schemas.openxmlformats.org/spreadsheetml/2006/main" count="286" uniqueCount="283">
  <si>
    <t>Наименование 
показателя</t>
  </si>
  <si>
    <t>Код дохода по бюджетной классификации</t>
  </si>
  <si>
    <t>Наименование показателя</t>
  </si>
  <si>
    <t>-</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</si>
  <si>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</si>
  <si>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</si>
  <si>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</si>
  <si>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</si>
  <si>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</si>
  <si>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</si>
  <si>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</si>
  <si>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</si>
  <si>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</si>
  <si>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</si>
  <si>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</si>
  <si>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</si>
  <si>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</si>
  <si>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</si>
  <si>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</si>
  <si>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</si>
  <si>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</si>
  <si>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НАЛОГИ НА ТОВАРЫ (РАБОТЫ, УСЛУГИ), РЕАЛИЗУЕМЫЕ НА ТЕРРИТОРИИ РОССИЙСКОЙ ФЕДЕРАЦИИ</t>
  </si>
  <si>
    <t xml:space="preserve"> 000 1030000000 0000 000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</si>
  <si>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</si>
  <si>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</si>
  <si>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</si>
  <si>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</si>
  <si>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</si>
  <si>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</si>
  <si>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</si>
  <si>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</si>
  <si>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</si>
  <si>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</si>
  <si>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с налогоплательщиков, выбравших в качестве объекта налогообложения доходы</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</si>
  <si>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</si>
  <si>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</si>
  <si>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</si>
  <si>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</si>
  <si>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</si>
  <si>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</si>
  <si>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</si>
  <si>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</si>
  <si>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</si>
  <si>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</si>
  <si>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000 1050201002 0000 110</t>
  </si>
  <si>
    <t xml:space="preserve">  Единый сельскохозяйственный налог</t>
  </si>
  <si>
    <t xml:space="preserve"> 000 1050301001 0000 110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</si>
  <si>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</si>
  <si>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</si>
  <si>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</si>
  <si>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</si>
  <si>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</si>
  <si>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</si>
  <si>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выдачу разрешения на установку рекламной конструкции</t>
  </si>
  <si>
    <t xml:space="preserve"> 000 1080715001 0000 110</t>
  </si>
  <si>
    <t xml:space="preserve">  ЗАДОЛЖЕННОСТЬ И ПЕРЕРАСЧЕТЫ ПО ОТМЕНЕННЫМ НАЛОГАМ, СБОРАМ И ИНЫМ ОБЯЗАТЕЛЬНЫМ ПЛАТЕЖАМ</t>
  </si>
  <si>
    <t xml:space="preserve"> 000 1090000000 0000 000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</si>
  <si>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</si>
  <si>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</si>
  <si>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</si>
  <si>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</si>
  <si>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</si>
  <si>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</si>
  <si>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</si>
  <si>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</si>
  <si>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</si>
  <si>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</si>
  <si>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</si>
  <si>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</si>
  <si>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</si>
  <si>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</si>
  <si>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</si>
  <si>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</si>
  <si>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</si>
  <si>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</si>
  <si>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</si>
  <si>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</si>
  <si>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</si>
  <si>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t>
  </si>
  <si>
    <t xml:space="preserve"> 000 1120104101 0000 120</t>
  </si>
  <si>
    <t xml:space="preserve">  ДОХОДЫ ОТ ОКАЗАНИЯ ПЛАТНЫХ УСЛУГ И КОМПЕНСАЦИИ ЗАТРАТ ГОСУДАРСТВА</t>
  </si>
  <si>
    <t xml:space="preserve"> 000 1130000000 0000 000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</si>
  <si>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</si>
  <si>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</si>
  <si>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</si>
  <si>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</si>
  <si>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</si>
  <si>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</si>
  <si>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</si>
  <si>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</si>
  <si>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</si>
  <si>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</si>
  <si>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</si>
  <si>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</si>
  <si>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</si>
  <si>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</si>
  <si>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</si>
  <si>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</si>
  <si>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ШТРАФЫ, САНКЦИИ, ВОЗМЕЩЕНИЕ УЩЕРБА</t>
  </si>
  <si>
    <t xml:space="preserve"> 000 1160000000 0000 000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</si>
  <si>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</si>
  <si>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</si>
  <si>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</si>
  <si>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</si>
  <si>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</si>
  <si>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</si>
  <si>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</si>
  <si>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</si>
  <si>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</si>
  <si>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</si>
  <si>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</si>
  <si>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</si>
  <si>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</si>
  <si>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</si>
  <si>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</si>
  <si>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</si>
  <si>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</si>
  <si>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</si>
  <si>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</si>
  <si>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</si>
  <si>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</si>
  <si>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</si>
  <si>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</si>
  <si>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</si>
  <si>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</si>
  <si>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</si>
  <si>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</si>
  <si>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</si>
  <si>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</si>
  <si>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</si>
  <si>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</si>
  <si>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</si>
  <si>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</si>
  <si>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 000 2022004105 0000 150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</si>
  <si>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</si>
  <si>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</si>
  <si>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</si>
  <si>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</si>
  <si>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муниципальных районов на поддержку отрасли культуры</t>
  </si>
  <si>
    <t xml:space="preserve"> 000 2022551905 0000 150</t>
  </si>
  <si>
    <t xml:space="preserve">  Субсидии бюджетам муниципальных районов на модернизацию региональных и муниципальных музеев</t>
  </si>
  <si>
    <t xml:space="preserve"> 000 2022559705 0000 150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</si>
  <si>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</si>
  <si>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</si>
  <si>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</si>
  <si>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</si>
  <si>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</si>
  <si>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</si>
  <si>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</si>
  <si>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</si>
  <si>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</si>
  <si>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</si>
  <si>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</si>
  <si>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</si>
  <si>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</si>
  <si>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</si>
  <si>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</si>
  <si>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</si>
  <si>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</si>
  <si>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</si>
  <si>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</si>
  <si>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</si>
  <si>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 муниципальных районов</t>
  </si>
  <si>
    <t xml:space="preserve"> 000 2024999905 0000 150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</si>
  <si>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</si>
  <si>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</si>
  <si>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</si>
  <si>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</si>
  <si>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Результат исполнения бюджета (дефицит / профицит)</t>
  </si>
  <si>
    <t>ИТОГО</t>
  </si>
  <si>
    <t>Утверждено решением о бюджете 
на 2025 год      (уточненный)</t>
  </si>
  <si>
    <t>Процент исполнения бюджета</t>
  </si>
  <si>
    <t>Расходы</t>
  </si>
  <si>
    <t>Наименование раздела, подраздела</t>
  </si>
  <si>
    <t>Раздел, подраздел</t>
  </si>
  <si>
    <t>Утверждено решением о бюджете на 2025 год      (уточненный)</t>
  </si>
  <si>
    <t>РАСХОДЫ БЮДЖЕТА - ВСЕГО</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</si>
  <si>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</si>
  <si>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</si>
  <si>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</si>
  <si>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</si>
  <si>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</si>
  <si>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</si>
  <si>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</si>
  <si>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</si>
  <si>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</si>
  <si>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</si>
  <si>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</si>
  <si>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</si>
  <si>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Резервные фонды</t>
  </si>
  <si>
    <t>0111</t>
  </si>
  <si>
    <t>Другие общегосударственные вопросы</t>
  </si>
  <si>
    <t>0113</t>
  </si>
  <si>
    <t>НАЦИОНАЛЬНАЯ ЭКОНОМИКА</t>
  </si>
  <si>
    <t>0400</t>
  </si>
  <si>
    <t>Сельское хозяйство и рыболовство</t>
  </si>
  <si>
    <t>0405</t>
  </si>
  <si>
    <t>Транспорт</t>
  </si>
  <si>
    <t>0408</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</si>
  <si>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</si>
  <si>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</si>
  <si>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</si>
  <si>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</si>
  <si>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</si>
  <si>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</si>
  <si>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</si>
  <si>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</si>
  <si>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</si>
  <si>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</si>
  <si>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ОБРАЗОВАНИЕ</t>
  </si>
  <si>
    <t>0700</t>
  </si>
  <si>
    <t>Дошкольное образование</t>
  </si>
  <si>
    <t>0701</t>
  </si>
  <si>
    <t>Общее образование</t>
  </si>
  <si>
    <t>0702</t>
  </si>
  <si>
    <t>Дополнительное образование</t>
  </si>
  <si>
    <t>0703</t>
  </si>
  <si>
    <t>Профессиональная подготовка, переподготовка и повышение квалификации</t>
  </si>
  <si>
    <t>0705</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</si>
  <si>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</si>
  <si>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</si>
  <si>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</si>
  <si>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</si>
  <si>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</si>
  <si>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</si>
  <si>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</si>
  <si>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</si>
  <si>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</si>
  <si>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</si>
  <si>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</si>
  <si>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</si>
  <si>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обеспечение населения</t>
  </si>
  <si>
    <t>Охрана семьи и детства</t>
  </si>
  <si>
    <t>1004</t>
  </si>
  <si>
    <t>Другие вопросы в области социальной политики</t>
  </si>
  <si>
    <t>1006</t>
  </si>
  <si>
    <t>ФИЗИЧЕСКАЯ КУЛЬТУРА И СПОРТ</t>
  </si>
  <si>
    <t>1100</t>
  </si>
  <si>
    <t>Физическая культура</t>
  </si>
  <si>
    <t>1101</t>
  </si>
  <si>
    <t xml:space="preserve"> Источники финансирования </t>
  </si>
  <si>
    <t>Код источника финансирования по КИВФ, КИВнФ</t>
  </si>
  <si>
    <t>Утверждено - бюджеты муниципальных районов</t>
  </si>
  <si>
    <t>Исполнено - бюджеты муниципальных районов</t>
  </si>
  <si>
    <t>00090000000000000000</t>
  </si>
  <si>
    <t>Изменение остатков средств</t>
  </si>
  <si>
    <t>00001000000000000000</t>
  </si>
  <si>
    <t>Изменение остатков средств на счетах по учету средств бюджетов</t>
  </si>
  <si>
    <t>00001050000000000000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</si>
  <si>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</si>
  <si>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</si>
  <si>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</si>
  <si>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</si>
  <si>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</si>
  <si>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</si>
  <si>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</si>
  <si>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</si>
  <si>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</si>
  <si>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</si>
  <si>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</si>
  <si>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</si>
  <si>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</si>
  <si>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</si>
  <si>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</si>
  <si>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</si>
  <si>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0503</t>
  </si>
  <si>
    <t>Благоустройство</t>
  </si>
  <si>
    <t xml:space="preserve">Исполнено за        9 месяцев          2025 года </t>
  </si>
  <si>
    <t xml:space="preserve"> 000 2021500205 0000 150</t>
  </si>
  <si>
    <t xml:space="preserve">  Дотации бюджетам муниципальных районов на поддержку мер по обеспечению сбалансированности бюджетов</t>
  </si>
  <si>
    <t xml:space="preserve"> 000 1161105001 0000 140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</si>
  <si>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</si>
  <si>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000 1161012901 0000 140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</si>
  <si>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</si>
  <si>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х</t>
  </si>
  <si>
    <t>Доходы бюджета - всего</t>
  </si>
  <si>
    <t xml:space="preserve"> Доходы бюджета</t>
  </si>
  <si>
    <t xml:space="preserve">  Плата за выбросы загрязняющих веществ в атмосферный воздух стационарными объектами</t>
  </si>
  <si>
    <t xml:space="preserve">Исполнено за              9 месяцев 2025 года </t>
  </si>
  <si>
    <t>Дотации бюджетам муниципальных районов на частитчную компенсацию дополнительных расходов на повышение оплаты труда работников бюджетной сферы и ные цели</t>
  </si>
  <si>
    <t xml:space="preserve"> 000 2021500905 0000 150</t>
  </si>
  <si>
    <t>Дотации бюджетам  бюджетной системы Российской Федерации</t>
  </si>
  <si>
    <t>Приложение к распоряжению администрации Пучежского муниципального района                                                                                                      от 16.10.2025 № 209-р</t>
  </si>
</sst>
</file>

<file path=xl/styles.xml><?xml version="1.0" encoding="utf-8"?>
<styleSheet xmlns="http://schemas.openxmlformats.org/spreadsheetml/2006/main">
  <numFmts count="5">
    <numFmt numFmtId="43" formatCode="_-* #,##0.00\ _₽_-;\-* #,##0.00\ _₽_-;_-* &quot;-&quot;??\ _₽_-;_-@_-"/>
    <numFmt numFmtId="164" formatCode="dd\.mm\.yyyy"/>
    <numFmt numFmtId="165" formatCode="0.0%"/>
    <numFmt numFmtId="166" formatCode="#,##0.0"/>
    <numFmt numFmtId="167" formatCode="0.0"/>
  </numFmts>
  <fonts count="42">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1"/>
      <name val="Calibri"/>
      <family val="2"/>
    </font>
    <font>
      <sz val="12"/>
      <color indexed="8"/>
      <name val="Times New Roman"/>
      <family val="1"/>
      <charset val="204"/>
    </font>
    <font>
      <sz val="12"/>
      <name val="Times New Roman"/>
      <family val="1"/>
      <charset val="204"/>
    </font>
    <font>
      <b/>
      <sz val="12"/>
      <color rgb="FF000000"/>
      <name val="Times New Roman"/>
      <family val="1"/>
      <charset val="204"/>
    </font>
    <font>
      <b/>
      <sz val="12"/>
      <color indexed="8"/>
      <name val="Times New Roman"/>
      <family val="1"/>
      <charset val="204"/>
    </font>
    <font>
      <b/>
      <sz val="16"/>
      <name val="Times New Roman"/>
      <family val="1"/>
      <charset val="204"/>
    </font>
    <font>
      <b/>
      <sz val="12"/>
      <name val="Times New Roman"/>
      <family val="1"/>
      <charset val="204"/>
    </font>
    <font>
      <sz val="8"/>
      <color rgb="FF000000"/>
      <name val="Arial"/>
    </font>
    <font>
      <b/>
      <sz val="11"/>
      <name val="Calibri"/>
      <family val="2"/>
      <scheme val="minor"/>
    </font>
    <font>
      <sz val="16"/>
      <name val="Times New Roman"/>
      <family val="1"/>
      <charset val="204"/>
    </font>
    <font>
      <sz val="11"/>
      <name val="Times New Roman"/>
      <family val="1"/>
      <charset val="204"/>
    </font>
    <font>
      <b/>
      <sz val="11"/>
      <name val="Times New Roman"/>
      <family val="1"/>
      <charset val="204"/>
    </font>
    <font>
      <b/>
      <sz val="16"/>
      <color rgb="FF000000"/>
      <name val="Times New Roman"/>
      <family val="1"/>
      <charset val="204"/>
    </font>
    <font>
      <sz val="11"/>
      <color rgb="FF000000"/>
      <name val="Calibri"/>
      <scheme val="minor"/>
    </font>
    <font>
      <sz val="10"/>
      <color rgb="FF000000"/>
      <name val="Arial"/>
    </font>
    <font>
      <b/>
      <sz val="8"/>
      <color rgb="FF000000"/>
      <name val="Arial"/>
    </font>
    <font>
      <sz val="9"/>
      <color rgb="FF000000"/>
      <name val="Arial"/>
    </font>
    <font>
      <sz val="6"/>
      <color rgb="FF000000"/>
      <name val="Arial"/>
    </font>
    <font>
      <b/>
      <sz val="10"/>
      <color rgb="FF000000"/>
      <name val="Arial"/>
    </font>
    <font>
      <b/>
      <sz val="12"/>
      <color rgb="FF000000"/>
      <name val="Arial"/>
    </font>
    <font>
      <b/>
      <sz val="11"/>
      <color rgb="FF000000"/>
      <name val="Arial"/>
    </font>
    <font>
      <sz val="14"/>
      <color indexed="8"/>
      <name val="Times New Roman"/>
      <family val="1"/>
      <charset val="204"/>
    </font>
    <font>
      <sz val="14"/>
      <name val="Times New Roman"/>
      <family val="1"/>
      <charset val="204"/>
    </font>
    <font>
      <sz val="14"/>
      <color rgb="FF000000"/>
      <name val="Times New Roman"/>
      <family val="1"/>
      <charset val="204"/>
    </font>
  </fonts>
  <fills count="8">
    <fill>
      <patternFill patternType="none"/>
    </fill>
    <fill>
      <patternFill patternType="gray125"/>
    </fill>
    <fill>
      <patternFill patternType="solid">
        <fgColor rgb="FFFFFFFF"/>
      </patternFill>
    </fill>
    <fill>
      <patternFill patternType="solid">
        <fgColor rgb="FFC0C0C0"/>
      </patternFill>
    </fill>
    <fill>
      <patternFill patternType="solid">
        <fgColor indexed="9"/>
        <bgColor indexed="64"/>
      </patternFill>
    </fill>
    <fill>
      <patternFill patternType="solid">
        <fgColor rgb="FFCCFFFF"/>
        <bgColor indexed="64"/>
      </patternFill>
    </fill>
    <fill>
      <patternFill patternType="solid">
        <fgColor indexed="42"/>
        <bgColor indexed="64"/>
      </patternFill>
    </fill>
    <fill>
      <patternFill patternType="solid">
        <fgColor rgb="FFCCFFCC"/>
        <bgColor indexed="64"/>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49">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9" fontId="16" fillId="0" borderId="0" applyFont="0" applyFill="0" applyBorder="0" applyAlignment="0" applyProtection="0"/>
    <xf numFmtId="0" fontId="18" fillId="0" borderId="1"/>
    <xf numFmtId="4" fontId="25" fillId="0" borderId="16">
      <alignment horizontal="right"/>
    </xf>
    <xf numFmtId="0" fontId="16" fillId="0" borderId="1"/>
    <xf numFmtId="43" fontId="16" fillId="0" borderId="0" applyFont="0" applyFill="0" applyBorder="0" applyAlignment="0" applyProtection="0"/>
    <xf numFmtId="0" fontId="31" fillId="0" borderId="1"/>
    <xf numFmtId="0" fontId="32" fillId="0" borderId="1"/>
    <xf numFmtId="0" fontId="25" fillId="2" borderId="1"/>
    <xf numFmtId="0" fontId="25" fillId="0" borderId="1"/>
    <xf numFmtId="0" fontId="25" fillId="0" borderId="15"/>
    <xf numFmtId="0" fontId="25" fillId="2" borderId="15"/>
    <xf numFmtId="4" fontId="25" fillId="0" borderId="22">
      <alignment horizontal="right"/>
    </xf>
    <xf numFmtId="4" fontId="25" fillId="0" borderId="24">
      <alignment horizontal="right"/>
    </xf>
    <xf numFmtId="49" fontId="25" fillId="0" borderId="16">
      <alignment horizontal="center"/>
    </xf>
    <xf numFmtId="49" fontId="25" fillId="0" borderId="30">
      <alignment horizontal="center"/>
    </xf>
    <xf numFmtId="0" fontId="25" fillId="0" borderId="31">
      <alignment horizontal="left" wrapText="1" indent="2"/>
    </xf>
    <xf numFmtId="0" fontId="25" fillId="0" borderId="22">
      <alignment horizontal="left" wrapText="1" indent="2"/>
    </xf>
    <xf numFmtId="49" fontId="25" fillId="0" borderId="1">
      <alignment horizontal="center"/>
    </xf>
    <xf numFmtId="49" fontId="25" fillId="0" borderId="5">
      <alignment horizontal="center"/>
    </xf>
    <xf numFmtId="49" fontId="25" fillId="0" borderId="29">
      <alignment horizontal="center"/>
    </xf>
    <xf numFmtId="49" fontId="25" fillId="0" borderId="27">
      <alignment horizontal="center"/>
    </xf>
    <xf numFmtId="49" fontId="25" fillId="0" borderId="26">
      <alignment horizontal="center" wrapText="1"/>
    </xf>
    <xf numFmtId="0" fontId="25" fillId="0" borderId="28">
      <alignment horizontal="left" wrapText="1" indent="1"/>
    </xf>
    <xf numFmtId="0" fontId="25" fillId="0" borderId="25">
      <alignment horizontal="left" wrapText="1" indent="1"/>
    </xf>
    <xf numFmtId="49" fontId="25" fillId="0" borderId="21">
      <alignment horizontal="center"/>
    </xf>
    <xf numFmtId="49" fontId="25" fillId="0" borderId="20">
      <alignment horizontal="center" wrapText="1"/>
    </xf>
    <xf numFmtId="0" fontId="25" fillId="0" borderId="23">
      <alignment horizontal="left" wrapText="1"/>
    </xf>
    <xf numFmtId="0" fontId="25" fillId="0" borderId="19">
      <alignment horizontal="left" wrapText="1"/>
    </xf>
    <xf numFmtId="49" fontId="25" fillId="0" borderId="4">
      <alignment horizontal="center" vertical="center" wrapText="1"/>
    </xf>
    <xf numFmtId="49" fontId="25" fillId="0" borderId="16">
      <alignment horizontal="center" vertical="center" wrapText="1"/>
    </xf>
    <xf numFmtId="49" fontId="25" fillId="0" borderId="18">
      <alignment horizontal="center" vertical="center" wrapText="1"/>
    </xf>
    <xf numFmtId="49" fontId="25" fillId="0" borderId="17">
      <alignment horizontal="center" vertical="center" wrapText="1"/>
    </xf>
    <xf numFmtId="0" fontId="25" fillId="0" borderId="1">
      <alignment horizontal="right"/>
    </xf>
    <xf numFmtId="49" fontId="25" fillId="0" borderId="1"/>
    <xf numFmtId="0" fontId="25" fillId="0" borderId="1">
      <alignment horizontal="left"/>
    </xf>
    <xf numFmtId="0" fontId="33" fillId="0" borderId="1"/>
    <xf numFmtId="0" fontId="31" fillId="0" borderId="15"/>
    <xf numFmtId="0" fontId="32" fillId="0" borderId="8"/>
    <xf numFmtId="49" fontId="25" fillId="0" borderId="14">
      <alignment horizontal="center"/>
    </xf>
    <xf numFmtId="0" fontId="25" fillId="0" borderId="6">
      <alignment horizontal="right"/>
    </xf>
    <xf numFmtId="0" fontId="25" fillId="0" borderId="9">
      <alignment horizontal="center"/>
    </xf>
    <xf numFmtId="49" fontId="25" fillId="0" borderId="13"/>
    <xf numFmtId="0" fontId="25" fillId="0" borderId="13">
      <alignment horizontal="left"/>
    </xf>
    <xf numFmtId="49" fontId="25" fillId="0" borderId="9">
      <alignment horizontal="center"/>
    </xf>
    <xf numFmtId="0" fontId="25" fillId="0" borderId="12">
      <alignment wrapText="1"/>
    </xf>
    <xf numFmtId="49" fontId="25" fillId="0" borderId="11">
      <alignment horizontal="center"/>
    </xf>
    <xf numFmtId="0" fontId="25" fillId="0" borderId="2">
      <alignment wrapText="1"/>
    </xf>
    <xf numFmtId="49" fontId="25" fillId="0" borderId="1">
      <alignment horizontal="right"/>
    </xf>
    <xf numFmtId="0" fontId="25" fillId="0" borderId="10">
      <alignment horizontal="center"/>
    </xf>
    <xf numFmtId="164" fontId="25" fillId="0" borderId="9">
      <alignment horizontal="center"/>
    </xf>
    <xf numFmtId="0" fontId="25" fillId="0" borderId="1">
      <alignment horizontal="center"/>
    </xf>
    <xf numFmtId="49" fontId="32" fillId="0" borderId="1"/>
    <xf numFmtId="49" fontId="32" fillId="0" borderId="7">
      <alignment horizontal="center"/>
    </xf>
    <xf numFmtId="49" fontId="34" fillId="0" borderId="6">
      <alignment horizontal="right"/>
    </xf>
    <xf numFmtId="0" fontId="35" fillId="0" borderId="1">
      <alignment horizontal="center" vertical="top"/>
    </xf>
    <xf numFmtId="0" fontId="36" fillId="0" borderId="1"/>
    <xf numFmtId="0" fontId="37" fillId="0" borderId="1">
      <alignment horizontal="left" wrapText="1"/>
    </xf>
    <xf numFmtId="0" fontId="32" fillId="0" borderId="5"/>
    <xf numFmtId="0" fontId="25" fillId="0" borderId="4">
      <alignment horizontal="center"/>
    </xf>
    <xf numFmtId="0" fontId="36" fillId="0" borderId="3"/>
    <xf numFmtId="0" fontId="37" fillId="0" borderId="1">
      <alignment horizontal="center" wrapText="1"/>
    </xf>
    <xf numFmtId="0" fontId="38" fillId="0" borderId="1"/>
    <xf numFmtId="0" fontId="36" fillId="0" borderId="2"/>
  </cellStyleXfs>
  <cellXfs count="97">
    <xf numFmtId="0" fontId="0" fillId="0" borderId="0" xfId="0"/>
    <xf numFmtId="0" fontId="20" fillId="4" borderId="60" xfId="187" applyFont="1" applyFill="1" applyBorder="1" applyAlignment="1">
      <alignment horizontal="center" vertical="center" wrapText="1"/>
    </xf>
    <xf numFmtId="0" fontId="20" fillId="0" borderId="1" xfId="187" applyFont="1" applyBorder="1"/>
    <xf numFmtId="4" fontId="19" fillId="0" borderId="60" xfId="187" applyNumberFormat="1" applyFont="1" applyBorder="1" applyAlignment="1">
      <alignment horizontal="center" vertical="center" wrapText="1"/>
    </xf>
    <xf numFmtId="0" fontId="22" fillId="6" borderId="60" xfId="187" applyFont="1" applyFill="1" applyBorder="1" applyAlignment="1">
      <alignment horizontal="left" vertical="center" wrapText="1"/>
    </xf>
    <xf numFmtId="0" fontId="22" fillId="6" borderId="60" xfId="187" applyFont="1" applyFill="1" applyBorder="1" applyAlignment="1">
      <alignment horizontal="center" vertical="center" wrapText="1"/>
    </xf>
    <xf numFmtId="4" fontId="22" fillId="6" borderId="60" xfId="187" applyNumberFormat="1" applyFont="1" applyFill="1" applyBorder="1" applyAlignment="1">
      <alignment horizontal="center" vertical="center" wrapText="1"/>
    </xf>
    <xf numFmtId="166" fontId="24" fillId="6" borderId="60" xfId="187" applyNumberFormat="1" applyFont="1" applyFill="1" applyBorder="1" applyAlignment="1">
      <alignment horizontal="center" vertical="center"/>
    </xf>
    <xf numFmtId="0" fontId="24" fillId="0" borderId="1" xfId="187" applyFont="1" applyBorder="1"/>
    <xf numFmtId="0" fontId="19" fillId="6" borderId="60" xfId="187" applyFont="1" applyFill="1" applyBorder="1" applyAlignment="1">
      <alignment horizontal="left" vertical="center" wrapText="1"/>
    </xf>
    <xf numFmtId="0" fontId="19" fillId="6" borderId="60" xfId="187" applyFont="1" applyFill="1" applyBorder="1" applyAlignment="1">
      <alignment horizontal="center" vertical="center" wrapText="1"/>
    </xf>
    <xf numFmtId="4" fontId="19" fillId="6" borderId="60" xfId="187" applyNumberFormat="1" applyFont="1" applyFill="1" applyBorder="1" applyAlignment="1">
      <alignment horizontal="center" vertical="center" wrapText="1"/>
    </xf>
    <xf numFmtId="166" fontId="20" fillId="6" borderId="60" xfId="187" applyNumberFormat="1" applyFont="1" applyFill="1" applyBorder="1" applyAlignment="1">
      <alignment horizontal="center" vertical="center"/>
    </xf>
    <xf numFmtId="167" fontId="20" fillId="0" borderId="1" xfId="187" applyNumberFormat="1" applyFont="1" applyBorder="1"/>
    <xf numFmtId="0" fontId="19" fillId="0" borderId="60" xfId="187" applyFont="1" applyFill="1" applyBorder="1" applyAlignment="1">
      <alignment horizontal="left" vertical="center" wrapText="1"/>
    </xf>
    <xf numFmtId="0" fontId="19" fillId="0" borderId="60" xfId="187" applyFont="1" applyFill="1" applyBorder="1" applyAlignment="1">
      <alignment horizontal="center" vertical="center" wrapText="1"/>
    </xf>
    <xf numFmtId="166" fontId="20" fillId="0" borderId="60" xfId="187" applyNumberFormat="1" applyFont="1" applyBorder="1" applyAlignment="1">
      <alignment horizontal="center" vertical="center"/>
    </xf>
    <xf numFmtId="49" fontId="19" fillId="0" borderId="60" xfId="187" applyNumberFormat="1" applyFont="1" applyFill="1" applyBorder="1" applyAlignment="1">
      <alignment horizontal="center" vertical="center" wrapText="1"/>
    </xf>
    <xf numFmtId="4" fontId="20" fillId="0" borderId="60" xfId="187" applyNumberFormat="1" applyFont="1" applyBorder="1" applyAlignment="1">
      <alignment horizontal="center" vertical="center"/>
    </xf>
    <xf numFmtId="166" fontId="20" fillId="0" borderId="62" xfId="187" applyNumberFormat="1" applyFont="1" applyBorder="1" applyAlignment="1">
      <alignment horizontal="center" vertical="center"/>
    </xf>
    <xf numFmtId="4" fontId="17" fillId="0" borderId="16" xfId="188" applyNumberFormat="1" applyFont="1" applyAlignment="1" applyProtection="1">
      <alignment horizontal="center" vertical="center"/>
    </xf>
    <xf numFmtId="0" fontId="20" fillId="0" borderId="1" xfId="187" applyFont="1" applyFill="1" applyBorder="1"/>
    <xf numFmtId="0" fontId="19" fillId="0" borderId="62" xfId="187" applyFont="1" applyFill="1" applyBorder="1" applyAlignment="1">
      <alignment horizontal="left" vertical="center" wrapText="1"/>
    </xf>
    <xf numFmtId="0" fontId="19" fillId="0" borderId="62" xfId="187" applyFont="1" applyFill="1" applyBorder="1" applyAlignment="1">
      <alignment horizontal="center" vertical="center" wrapText="1"/>
    </xf>
    <xf numFmtId="0" fontId="20" fillId="0" borderId="1" xfId="187" applyFont="1" applyBorder="1" applyAlignment="1">
      <alignment horizontal="center"/>
    </xf>
    <xf numFmtId="0" fontId="20" fillId="0" borderId="1" xfId="187" applyFont="1" applyBorder="1" applyAlignment="1">
      <alignment horizontal="center" vertical="center"/>
    </xf>
    <xf numFmtId="0" fontId="0" fillId="0" borderId="1" xfId="189" applyFont="1"/>
    <xf numFmtId="49" fontId="24" fillId="0" borderId="16" xfId="189" applyNumberFormat="1" applyFont="1" applyFill="1" applyBorder="1" applyAlignment="1">
      <alignment horizontal="justify" vertical="center" wrapText="1"/>
    </xf>
    <xf numFmtId="49" fontId="24" fillId="0" borderId="16" xfId="189" applyNumberFormat="1" applyFont="1" applyFill="1" applyBorder="1" applyAlignment="1">
      <alignment horizontal="center" vertical="center" wrapText="1"/>
    </xf>
    <xf numFmtId="0" fontId="28" fillId="0" borderId="1" xfId="189" applyFont="1"/>
    <xf numFmtId="49" fontId="24" fillId="7" borderId="16" xfId="189" applyNumberFormat="1" applyFont="1" applyFill="1" applyBorder="1" applyAlignment="1">
      <alignment horizontal="justify" vertical="center" wrapText="1"/>
    </xf>
    <xf numFmtId="49" fontId="24" fillId="7" borderId="16" xfId="189" applyNumberFormat="1" applyFont="1" applyFill="1" applyBorder="1" applyAlignment="1">
      <alignment horizontal="center" wrapText="1"/>
    </xf>
    <xf numFmtId="4" fontId="21" fillId="7" borderId="16" xfId="189" applyNumberFormat="1" applyFont="1" applyFill="1" applyBorder="1" applyAlignment="1">
      <alignment horizontal="center"/>
    </xf>
    <xf numFmtId="0" fontId="29" fillId="0" borderId="1" xfId="189" applyFont="1"/>
    <xf numFmtId="49" fontId="20" fillId="7" borderId="16" xfId="189" applyNumberFormat="1" applyFont="1" applyFill="1" applyBorder="1" applyAlignment="1">
      <alignment horizontal="justify" vertical="center" wrapText="1"/>
    </xf>
    <xf numFmtId="49" fontId="20" fillId="7" borderId="16" xfId="189" applyNumberFormat="1" applyFont="1" applyFill="1" applyBorder="1" applyAlignment="1">
      <alignment horizontal="center" wrapText="1"/>
    </xf>
    <xf numFmtId="4" fontId="17" fillId="7" borderId="16" xfId="189" applyNumberFormat="1" applyFont="1" applyFill="1" applyBorder="1" applyAlignment="1">
      <alignment horizontal="center"/>
    </xf>
    <xf numFmtId="49" fontId="20" fillId="0" borderId="16" xfId="189" applyNumberFormat="1" applyFont="1" applyFill="1" applyBorder="1" applyAlignment="1">
      <alignment horizontal="justify" vertical="center" wrapText="1"/>
    </xf>
    <xf numFmtId="49" fontId="20" fillId="0" borderId="16" xfId="189" applyNumberFormat="1" applyFont="1" applyFill="1" applyBorder="1" applyAlignment="1">
      <alignment horizontal="center" wrapText="1"/>
    </xf>
    <xf numFmtId="4" fontId="17" fillId="0" borderId="16" xfId="189" applyNumberFormat="1" applyFont="1" applyFill="1" applyBorder="1" applyAlignment="1">
      <alignment horizontal="center"/>
    </xf>
    <xf numFmtId="4" fontId="17" fillId="2" borderId="16" xfId="189" applyNumberFormat="1" applyFont="1" applyFill="1" applyBorder="1" applyAlignment="1">
      <alignment horizontal="center"/>
    </xf>
    <xf numFmtId="0" fontId="0" fillId="0" borderId="1" xfId="189" applyFont="1" applyAlignment="1">
      <alignment horizontal="justify" vertical="center"/>
    </xf>
    <xf numFmtId="0" fontId="0" fillId="0" borderId="1" xfId="189" applyFont="1" applyAlignment="1">
      <alignment horizontal="center"/>
    </xf>
    <xf numFmtId="4" fontId="17" fillId="0" borderId="16" xfId="0" applyNumberFormat="1" applyFont="1" applyFill="1" applyBorder="1" applyAlignment="1">
      <alignment horizontal="center" vertical="center"/>
    </xf>
    <xf numFmtId="0" fontId="20" fillId="4" borderId="60" xfId="187" applyFont="1" applyFill="1" applyBorder="1" applyAlignment="1">
      <alignment horizontal="center" vertical="center" wrapText="1"/>
    </xf>
    <xf numFmtId="49" fontId="19" fillId="0" borderId="62" xfId="187" applyNumberFormat="1" applyFont="1" applyFill="1" applyBorder="1" applyAlignment="1">
      <alignment horizontal="center" vertical="center" wrapText="1"/>
    </xf>
    <xf numFmtId="4" fontId="17" fillId="0" borderId="16" xfId="188" applyNumberFormat="1" applyFont="1" applyAlignment="1" applyProtection="1">
      <alignment horizontal="center"/>
    </xf>
    <xf numFmtId="4" fontId="17" fillId="0" borderId="16" xfId="42" applyNumberFormat="1" applyFont="1" applyAlignment="1" applyProtection="1">
      <alignment horizontal="center"/>
    </xf>
    <xf numFmtId="0" fontId="0" fillId="0" borderId="1" xfId="189" applyFont="1" applyProtection="1">
      <protection locked="0"/>
    </xf>
    <xf numFmtId="0" fontId="31" fillId="0" borderId="1" xfId="191" applyNumberFormat="1" applyProtection="1"/>
    <xf numFmtId="0" fontId="25" fillId="0" borderId="1" xfId="194" applyNumberFormat="1" applyProtection="1"/>
    <xf numFmtId="0" fontId="25" fillId="0" borderId="15" xfId="195" applyNumberFormat="1" applyProtection="1"/>
    <xf numFmtId="0" fontId="20" fillId="0" borderId="22" xfId="202" applyNumberFormat="1" applyFont="1" applyProtection="1">
      <alignment horizontal="left" wrapText="1" indent="2"/>
    </xf>
    <xf numFmtId="49" fontId="20" fillId="0" borderId="16" xfId="199" applyNumberFormat="1" applyFont="1" applyProtection="1">
      <alignment horizontal="center"/>
    </xf>
    <xf numFmtId="0" fontId="25" fillId="0" borderId="1" xfId="195" applyNumberFormat="1" applyBorder="1" applyProtection="1"/>
    <xf numFmtId="0" fontId="24" fillId="5" borderId="19" xfId="213" applyNumberFormat="1" applyFont="1" applyFill="1" applyProtection="1">
      <alignment horizontal="left" wrapText="1"/>
    </xf>
    <xf numFmtId="49" fontId="24" fillId="5" borderId="49" xfId="210" applyNumberFormat="1" applyFont="1" applyFill="1" applyBorder="1" applyProtection="1">
      <alignment horizontal="center"/>
    </xf>
    <xf numFmtId="0" fontId="24" fillId="5" borderId="25" xfId="209" applyNumberFormat="1" applyFont="1" applyFill="1" applyProtection="1">
      <alignment horizontal="left" wrapText="1" indent="1"/>
    </xf>
    <xf numFmtId="49" fontId="24" fillId="5" borderId="29" xfId="206" applyNumberFormat="1" applyFont="1" applyFill="1" applyBorder="1" applyProtection="1">
      <alignment horizontal="center"/>
    </xf>
    <xf numFmtId="0" fontId="24" fillId="0" borderId="22" xfId="202" applyNumberFormat="1" applyFont="1" applyProtection="1">
      <alignment horizontal="left" wrapText="1" indent="2"/>
    </xf>
    <xf numFmtId="0" fontId="24" fillId="5" borderId="22" xfId="202" applyNumberFormat="1" applyFont="1" applyFill="1" applyProtection="1">
      <alignment horizontal="left" wrapText="1" indent="2"/>
    </xf>
    <xf numFmtId="49" fontId="24" fillId="5" borderId="24" xfId="199" applyNumberFormat="1" applyFont="1" applyFill="1" applyBorder="1" applyProtection="1">
      <alignment horizontal="center"/>
    </xf>
    <xf numFmtId="49" fontId="24" fillId="0" borderId="16" xfId="199" applyNumberFormat="1" applyFont="1" applyProtection="1">
      <alignment horizontal="center"/>
    </xf>
    <xf numFmtId="49" fontId="24" fillId="5" borderId="16" xfId="199" applyNumberFormat="1" applyFont="1" applyFill="1" applyProtection="1">
      <alignment horizontal="center"/>
    </xf>
    <xf numFmtId="0" fontId="20" fillId="0" borderId="39" xfId="202" applyNumberFormat="1" applyFont="1" applyBorder="1" applyProtection="1">
      <alignment horizontal="left" wrapText="1" indent="2"/>
    </xf>
    <xf numFmtId="49" fontId="20" fillId="0" borderId="27" xfId="199" applyNumberFormat="1" applyFont="1" applyBorder="1" applyProtection="1">
      <alignment horizontal="center"/>
    </xf>
    <xf numFmtId="0" fontId="24" fillId="5" borderId="60" xfId="202" applyNumberFormat="1" applyFont="1" applyFill="1" applyBorder="1" applyProtection="1">
      <alignment horizontal="left" wrapText="1" indent="2"/>
    </xf>
    <xf numFmtId="49" fontId="24" fillId="5" borderId="60" xfId="199" applyNumberFormat="1" applyFont="1" applyFill="1" applyBorder="1" applyProtection="1">
      <alignment horizontal="center"/>
    </xf>
    <xf numFmtId="43" fontId="24" fillId="5" borderId="60" xfId="190" applyFont="1" applyFill="1" applyBorder="1" applyAlignment="1" applyProtection="1">
      <alignment horizontal="center" vertical="justify"/>
    </xf>
    <xf numFmtId="165" fontId="24" fillId="5" borderId="60" xfId="186" applyNumberFormat="1" applyFont="1" applyFill="1" applyBorder="1" applyAlignment="1">
      <alignment horizontal="center" vertical="justify" wrapText="1"/>
    </xf>
    <xf numFmtId="49" fontId="24" fillId="5" borderId="60" xfId="206" applyNumberFormat="1" applyFont="1" applyFill="1" applyBorder="1" applyAlignment="1" applyProtection="1">
      <alignment horizontal="center" vertical="justify"/>
    </xf>
    <xf numFmtId="49" fontId="24" fillId="5" borderId="60" xfId="205" applyNumberFormat="1" applyFont="1" applyFill="1" applyBorder="1" applyAlignment="1" applyProtection="1">
      <alignment horizontal="center" vertical="justify"/>
    </xf>
    <xf numFmtId="4" fontId="24" fillId="5" borderId="60" xfId="188" applyNumberFormat="1" applyFont="1" applyFill="1" applyBorder="1" applyAlignment="1" applyProtection="1">
      <alignment horizontal="center" vertical="justify"/>
    </xf>
    <xf numFmtId="165" fontId="20" fillId="4" borderId="60" xfId="186" applyNumberFormat="1" applyFont="1" applyFill="1" applyBorder="1" applyAlignment="1">
      <alignment horizontal="center" vertical="justify" wrapText="1"/>
    </xf>
    <xf numFmtId="4" fontId="20" fillId="0" borderId="16" xfId="188" applyNumberFormat="1" applyFont="1" applyAlignment="1" applyProtection="1">
      <alignment horizontal="center" vertical="justify"/>
    </xf>
    <xf numFmtId="4" fontId="20" fillId="0" borderId="24" xfId="188" applyNumberFormat="1" applyFont="1" applyBorder="1" applyAlignment="1" applyProtection="1">
      <alignment horizontal="center" vertical="justify"/>
    </xf>
    <xf numFmtId="4" fontId="24" fillId="5" borderId="16" xfId="188" applyNumberFormat="1" applyFont="1" applyFill="1" applyAlignment="1" applyProtection="1">
      <alignment horizontal="center" vertical="justify"/>
    </xf>
    <xf numFmtId="4" fontId="24" fillId="5" borderId="24" xfId="188" applyNumberFormat="1" applyFont="1" applyFill="1" applyBorder="1" applyAlignment="1" applyProtection="1">
      <alignment horizontal="center" vertical="justify"/>
    </xf>
    <xf numFmtId="4" fontId="20" fillId="0" borderId="27" xfId="188" applyNumberFormat="1" applyFont="1" applyBorder="1" applyAlignment="1" applyProtection="1">
      <alignment horizontal="center" vertical="justify"/>
    </xf>
    <xf numFmtId="4" fontId="20" fillId="0" borderId="29" xfId="188" applyNumberFormat="1" applyFont="1" applyBorder="1" applyAlignment="1" applyProtection="1">
      <alignment horizontal="center" vertical="justify"/>
    </xf>
    <xf numFmtId="165" fontId="20" fillId="4" borderId="63" xfId="186" applyNumberFormat="1" applyFont="1" applyFill="1" applyBorder="1" applyAlignment="1">
      <alignment horizontal="center" vertical="justify" wrapText="1"/>
    </xf>
    <xf numFmtId="4" fontId="24" fillId="0" borderId="16" xfId="188" applyNumberFormat="1" applyFont="1" applyAlignment="1" applyProtection="1">
      <alignment horizontal="center" vertical="justify"/>
    </xf>
    <xf numFmtId="165" fontId="24" fillId="4" borderId="60" xfId="186" applyNumberFormat="1" applyFont="1" applyFill="1" applyBorder="1" applyAlignment="1">
      <alignment horizontal="center" vertical="justify" wrapText="1"/>
    </xf>
    <xf numFmtId="0" fontId="0" fillId="0" borderId="1" xfId="189" applyFont="1" applyAlignment="1" applyProtection="1">
      <protection locked="0"/>
    </xf>
    <xf numFmtId="0" fontId="17" fillId="0" borderId="1" xfId="5" applyNumberFormat="1" applyFont="1" applyAlignment="1" applyProtection="1">
      <alignment horizontal="right" wrapText="1"/>
    </xf>
    <xf numFmtId="0" fontId="30" fillId="0" borderId="1" xfId="221" applyNumberFormat="1" applyFont="1" applyAlignment="1" applyProtection="1">
      <alignment horizontal="center"/>
    </xf>
    <xf numFmtId="4" fontId="39" fillId="0" borderId="60" xfId="187" applyNumberFormat="1" applyFont="1" applyBorder="1" applyAlignment="1">
      <alignment horizontal="center" wrapText="1"/>
    </xf>
    <xf numFmtId="0" fontId="40" fillId="4" borderId="60" xfId="187" applyFont="1" applyFill="1" applyBorder="1" applyAlignment="1">
      <alignment horizontal="center" vertical="center" wrapText="1"/>
    </xf>
    <xf numFmtId="49" fontId="41" fillId="0" borderId="16" xfId="215" applyNumberFormat="1" applyFont="1" applyProtection="1">
      <alignment horizontal="center" vertical="center" wrapText="1"/>
    </xf>
    <xf numFmtId="49" fontId="41" fillId="0" borderId="16" xfId="215" applyFont="1">
      <alignment horizontal="center" vertical="center" wrapText="1"/>
    </xf>
    <xf numFmtId="49" fontId="41" fillId="0" borderId="24" xfId="215" applyNumberFormat="1" applyFont="1" applyBorder="1" applyProtection="1">
      <alignment horizontal="center" vertical="center" wrapText="1"/>
    </xf>
    <xf numFmtId="49" fontId="41" fillId="0" borderId="24" xfId="215" applyFont="1" applyBorder="1">
      <alignment horizontal="center" vertical="center" wrapText="1"/>
    </xf>
    <xf numFmtId="0" fontId="23" fillId="4" borderId="61" xfId="187" applyFont="1" applyFill="1" applyBorder="1" applyAlignment="1">
      <alignment horizontal="center" vertical="center" wrapText="1"/>
    </xf>
    <xf numFmtId="0" fontId="26" fillId="0" borderId="1" xfId="189" applyFont="1"/>
    <xf numFmtId="0" fontId="0" fillId="0" borderId="1" xfId="189" applyFont="1"/>
    <xf numFmtId="0" fontId="23" fillId="0" borderId="1" xfId="189" applyFont="1" applyAlignment="1">
      <alignment horizontal="center"/>
    </xf>
    <xf numFmtId="0" fontId="27" fillId="0" borderId="1" xfId="189" applyFont="1" applyAlignment="1">
      <alignment horizontal="center"/>
    </xf>
  </cellXfs>
  <cellStyles count="249">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221"/>
    <cellStyle name="xl23" xfId="8"/>
    <cellStyle name="xl23 2" xfId="247"/>
    <cellStyle name="xl24" xfId="12"/>
    <cellStyle name="xl24 2" xfId="220"/>
    <cellStyle name="xl25" xfId="19"/>
    <cellStyle name="xl25 2" xfId="194"/>
    <cellStyle name="xl26" xfId="7"/>
    <cellStyle name="xl26 2" xfId="191"/>
    <cellStyle name="xl27" xfId="5"/>
    <cellStyle name="xl27 2" xfId="192"/>
    <cellStyle name="xl28" xfId="35"/>
    <cellStyle name="xl28 2" xfId="215"/>
    <cellStyle name="xl29" xfId="39"/>
    <cellStyle name="xl29 2" xfId="213"/>
    <cellStyle name="xl30" xfId="46"/>
    <cellStyle name="xl30 2" xfId="209"/>
    <cellStyle name="xl31" xfId="53"/>
    <cellStyle name="xl31 2" xfId="202"/>
    <cellStyle name="xl32" xfId="185"/>
    <cellStyle name="xl33" xfId="13"/>
    <cellStyle name="xl33 2" xfId="240"/>
    <cellStyle name="xl34" xfId="30"/>
    <cellStyle name="xl34 2" xfId="228"/>
    <cellStyle name="xl35" xfId="40"/>
    <cellStyle name="xl35 2" xfId="211"/>
    <cellStyle name="xl36" xfId="47"/>
    <cellStyle name="xl36 2" xfId="207"/>
    <cellStyle name="xl37" xfId="54"/>
    <cellStyle name="xl37 2" xfId="200"/>
    <cellStyle name="xl38" xfId="57"/>
    <cellStyle name="xl38 2" xfId="195"/>
    <cellStyle name="xl39" xfId="31"/>
    <cellStyle name="xl39 2" xfId="227"/>
    <cellStyle name="xl40" xfId="23"/>
    <cellStyle name="xl40 2" xfId="219"/>
    <cellStyle name="xl41" xfId="41"/>
    <cellStyle name="xl41 2" xfId="210"/>
    <cellStyle name="xl42" xfId="48"/>
    <cellStyle name="xl42 2" xfId="206"/>
    <cellStyle name="xl43" xfId="55"/>
    <cellStyle name="xl43 2" xfId="199"/>
    <cellStyle name="xl44" xfId="37"/>
    <cellStyle name="xl44 2" xfId="216"/>
    <cellStyle name="xl45" xfId="38"/>
    <cellStyle name="xl45 2" xfId="214"/>
    <cellStyle name="xl46" xfId="42"/>
    <cellStyle name="xl46 2" xfId="188"/>
    <cellStyle name="xl47" xfId="59"/>
    <cellStyle name="xl47 2" xfId="193"/>
    <cellStyle name="xl48" xfId="2"/>
    <cellStyle name="xl48 2" xfId="246"/>
    <cellStyle name="xl49" xfId="20"/>
    <cellStyle name="xl49 2" xfId="236"/>
    <cellStyle name="xl50" xfId="26"/>
    <cellStyle name="xl50 2" xfId="232"/>
    <cellStyle name="xl51" xfId="28"/>
    <cellStyle name="xl51 2" xfId="230"/>
    <cellStyle name="xl52" xfId="9"/>
    <cellStyle name="xl52 2" xfId="245"/>
    <cellStyle name="xl53" xfId="14"/>
    <cellStyle name="xl53 2" xfId="239"/>
    <cellStyle name="xl54" xfId="21"/>
    <cellStyle name="xl54 2" xfId="225"/>
    <cellStyle name="xl55" xfId="3"/>
    <cellStyle name="xl55 2" xfId="248"/>
    <cellStyle name="xl56" xfId="34"/>
    <cellStyle name="xl56 2" xfId="222"/>
    <cellStyle name="xl57" xfId="10"/>
    <cellStyle name="xl57 2" xfId="244"/>
    <cellStyle name="xl58" xfId="15"/>
    <cellStyle name="xl58 2" xfId="238"/>
    <cellStyle name="xl59" xfId="22"/>
    <cellStyle name="xl59 2" xfId="235"/>
    <cellStyle name="xl60" xfId="25"/>
    <cellStyle name="xl60 2" xfId="234"/>
    <cellStyle name="xl61" xfId="27"/>
    <cellStyle name="xl61 2" xfId="231"/>
    <cellStyle name="xl62" xfId="29"/>
    <cellStyle name="xl62 2" xfId="229"/>
    <cellStyle name="xl63" xfId="32"/>
    <cellStyle name="xl63 2" xfId="226"/>
    <cellStyle name="xl64" xfId="33"/>
    <cellStyle name="xl64 2" xfId="224"/>
    <cellStyle name="xl65" xfId="4"/>
    <cellStyle name="xl65 2" xfId="241"/>
    <cellStyle name="xl66" xfId="11"/>
    <cellStyle name="xl66 2" xfId="243"/>
    <cellStyle name="xl67" xfId="16"/>
    <cellStyle name="xl67 2" xfId="223"/>
    <cellStyle name="xl68" xfId="43"/>
    <cellStyle name="xl68 2" xfId="197"/>
    <cellStyle name="xl69" xfId="6"/>
    <cellStyle name="xl69 2" xfId="242"/>
    <cellStyle name="xl70" xfId="17"/>
    <cellStyle name="xl70 2" xfId="237"/>
    <cellStyle name="xl71" xfId="24"/>
    <cellStyle name="xl71 2" xfId="218"/>
    <cellStyle name="xl72" xfId="36"/>
    <cellStyle name="xl72 2" xfId="217"/>
    <cellStyle name="xl73" xfId="44"/>
    <cellStyle name="xl73 2" xfId="212"/>
    <cellStyle name="xl74" xfId="49"/>
    <cellStyle name="xl74 2" xfId="208"/>
    <cellStyle name="xl75" xfId="56"/>
    <cellStyle name="xl75 2" xfId="201"/>
    <cellStyle name="xl76" xfId="58"/>
    <cellStyle name="xl76 2" xfId="196"/>
    <cellStyle name="xl77" xfId="18"/>
    <cellStyle name="xl77 2" xfId="233"/>
    <cellStyle name="xl78" xfId="45"/>
    <cellStyle name="xl78 2" xfId="198"/>
    <cellStyle name="xl79" xfId="50"/>
    <cellStyle name="xl79 2" xfId="205"/>
    <cellStyle name="xl80" xfId="51"/>
    <cellStyle name="xl80 2" xfId="204"/>
    <cellStyle name="xl81" xfId="52"/>
    <cellStyle name="xl81 2" xfId="203"/>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87"/>
    <cellStyle name="Обычный 3" xfId="189"/>
    <cellStyle name="Процентный" xfId="186" builtinId="5"/>
    <cellStyle name="Финансовый" xfId="190" builtinId="3"/>
  </cellStyles>
  <dxfs count="0"/>
  <tableStyles count="0"/>
  <colors>
    <mruColors>
      <color rgb="FFCCFFFF"/>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94"/>
  <sheetViews>
    <sheetView tabSelected="1" view="pageBreakPreview" zoomScale="70" zoomScaleNormal="70" zoomScaleSheetLayoutView="70" zoomScalePageLayoutView="70" workbookViewId="0">
      <selection activeCell="D9" sqref="D9"/>
    </sheetView>
  </sheetViews>
  <sheetFormatPr defaultRowHeight="15"/>
  <cols>
    <col min="1" max="1" width="66.5703125" style="48" customWidth="1"/>
    <col min="2" max="2" width="31" style="48" customWidth="1"/>
    <col min="3" max="4" width="21.28515625" style="48" customWidth="1"/>
    <col min="5" max="5" width="17.28515625" style="48" customWidth="1"/>
    <col min="6" max="6" width="0.140625" style="48" customWidth="1"/>
    <col min="7" max="16384" width="9.140625" style="48"/>
  </cols>
  <sheetData>
    <row r="1" spans="1:6" ht="72.75" customHeight="1">
      <c r="C1" s="83"/>
      <c r="D1" s="84" t="s">
        <v>282</v>
      </c>
      <c r="E1" s="84"/>
      <c r="F1" s="84"/>
    </row>
    <row r="2" spans="1:6" ht="24.75" customHeight="1">
      <c r="A2" s="85" t="s">
        <v>276</v>
      </c>
      <c r="B2" s="85"/>
      <c r="C2" s="85"/>
      <c r="D2" s="85"/>
      <c r="E2" s="85"/>
      <c r="F2" s="49"/>
    </row>
    <row r="3" spans="1:6" ht="11.45" customHeight="1">
      <c r="A3" s="88" t="s">
        <v>0</v>
      </c>
      <c r="B3" s="90" t="s">
        <v>1</v>
      </c>
      <c r="C3" s="86" t="s">
        <v>170</v>
      </c>
      <c r="D3" s="87" t="s">
        <v>278</v>
      </c>
      <c r="E3" s="87" t="s">
        <v>171</v>
      </c>
      <c r="F3" s="49"/>
    </row>
    <row r="4" spans="1:6" ht="78.75" customHeight="1" thickBot="1">
      <c r="A4" s="89"/>
      <c r="B4" s="91"/>
      <c r="C4" s="86"/>
      <c r="D4" s="87"/>
      <c r="E4" s="87"/>
      <c r="F4" s="49"/>
    </row>
    <row r="5" spans="1:6" ht="17.25" customHeight="1">
      <c r="A5" s="55" t="s">
        <v>275</v>
      </c>
      <c r="B5" s="56" t="s">
        <v>274</v>
      </c>
      <c r="C5" s="68">
        <f>C7+C69</f>
        <v>387106603.28000003</v>
      </c>
      <c r="D5" s="68">
        <f>D7+D69</f>
        <v>301448650.05000001</v>
      </c>
      <c r="E5" s="69">
        <f>D5/C5</f>
        <v>0.77872257278948476</v>
      </c>
      <c r="F5" s="49"/>
    </row>
    <row r="6" spans="1:6" ht="15" customHeight="1">
      <c r="A6" s="57" t="s">
        <v>4</v>
      </c>
      <c r="B6" s="58"/>
      <c r="C6" s="70"/>
      <c r="D6" s="70"/>
      <c r="E6" s="71"/>
      <c r="F6" s="49"/>
    </row>
    <row r="7" spans="1:6" ht="15.75">
      <c r="A7" s="60" t="s">
        <v>5</v>
      </c>
      <c r="B7" s="61" t="s">
        <v>6</v>
      </c>
      <c r="C7" s="72">
        <f>C8+C15+C20+C29+C32+C34+C41+C45+C49+C54</f>
        <v>83874911.549999997</v>
      </c>
      <c r="D7" s="72">
        <f>D8+D15+D20+D29+D32+D34+D41+D45+D49+D54</f>
        <v>67712634.969999984</v>
      </c>
      <c r="E7" s="69">
        <f t="shared" ref="E7:E45" si="0">D7/C7</f>
        <v>0.80730499405218137</v>
      </c>
      <c r="F7" s="49"/>
    </row>
    <row r="8" spans="1:6" ht="15.75">
      <c r="A8" s="60" t="s">
        <v>7</v>
      </c>
      <c r="B8" s="61" t="s">
        <v>8</v>
      </c>
      <c r="C8" s="72">
        <f>C9+C10+C11+C12+C13+C14</f>
        <v>40575000</v>
      </c>
      <c r="D8" s="72">
        <f>D9+D10+D11+D12+D13+D14</f>
        <v>36658403.679999992</v>
      </c>
      <c r="E8" s="69">
        <f t="shared" si="0"/>
        <v>0.90347267233518158</v>
      </c>
      <c r="F8" s="49"/>
    </row>
    <row r="9" spans="1:6" ht="247.5" customHeight="1">
      <c r="A9" s="52" t="s">
        <v>9</v>
      </c>
      <c r="B9" s="53" t="s">
        <v>10</v>
      </c>
      <c r="C9" s="74">
        <v>39000000</v>
      </c>
      <c r="D9" s="75">
        <v>35081422.039999999</v>
      </c>
      <c r="E9" s="73">
        <f t="shared" si="0"/>
        <v>0.89952364205128199</v>
      </c>
      <c r="F9" s="49"/>
    </row>
    <row r="10" spans="1:6" ht="180" customHeight="1">
      <c r="A10" s="52" t="s">
        <v>11</v>
      </c>
      <c r="B10" s="53" t="s">
        <v>12</v>
      </c>
      <c r="C10" s="74">
        <v>125000</v>
      </c>
      <c r="D10" s="75">
        <v>120424.98</v>
      </c>
      <c r="E10" s="73">
        <f t="shared" si="0"/>
        <v>0.96339984000000001</v>
      </c>
      <c r="F10" s="49"/>
    </row>
    <row r="11" spans="1:6" ht="160.5" customHeight="1">
      <c r="A11" s="52" t="s">
        <v>13</v>
      </c>
      <c r="B11" s="53" t="s">
        <v>14</v>
      </c>
      <c r="C11" s="74">
        <v>500000</v>
      </c>
      <c r="D11" s="75">
        <v>438579.75</v>
      </c>
      <c r="E11" s="73">
        <f t="shared" si="0"/>
        <v>0.87715949999999998</v>
      </c>
      <c r="F11" s="49"/>
    </row>
    <row r="12" spans="1:6" ht="99" customHeight="1">
      <c r="A12" s="52" t="s">
        <v>15</v>
      </c>
      <c r="B12" s="53" t="s">
        <v>16</v>
      </c>
      <c r="C12" s="74">
        <v>450000</v>
      </c>
      <c r="D12" s="75">
        <v>588990</v>
      </c>
      <c r="E12" s="73">
        <f t="shared" si="0"/>
        <v>1.3088666666666666</v>
      </c>
      <c r="F12" s="49"/>
    </row>
    <row r="13" spans="1:6" ht="113.25" customHeight="1">
      <c r="A13" s="52" t="s">
        <v>17</v>
      </c>
      <c r="B13" s="53" t="s">
        <v>18</v>
      </c>
      <c r="C13" s="74">
        <v>500000</v>
      </c>
      <c r="D13" s="75">
        <v>364754</v>
      </c>
      <c r="E13" s="73">
        <f t="shared" si="0"/>
        <v>0.72950800000000005</v>
      </c>
      <c r="F13" s="49"/>
    </row>
    <row r="14" spans="1:6" ht="118.5" customHeight="1">
      <c r="A14" s="52" t="s">
        <v>19</v>
      </c>
      <c r="B14" s="53" t="s">
        <v>20</v>
      </c>
      <c r="C14" s="74">
        <v>0</v>
      </c>
      <c r="D14" s="75">
        <v>64232.91</v>
      </c>
      <c r="E14" s="73">
        <v>0</v>
      </c>
      <c r="F14" s="49"/>
    </row>
    <row r="15" spans="1:6" ht="47.25">
      <c r="A15" s="60" t="s">
        <v>21</v>
      </c>
      <c r="B15" s="63" t="s">
        <v>22</v>
      </c>
      <c r="C15" s="76">
        <f>C16+C17+C18+C19</f>
        <v>16581500</v>
      </c>
      <c r="D15" s="76">
        <f>D16+D17+D18+D19</f>
        <v>12251170.799999999</v>
      </c>
      <c r="E15" s="69">
        <f t="shared" si="0"/>
        <v>0.73884574978138284</v>
      </c>
      <c r="F15" s="49"/>
    </row>
    <row r="16" spans="1:6" ht="112.5" customHeight="1">
      <c r="A16" s="52" t="s">
        <v>23</v>
      </c>
      <c r="B16" s="53" t="s">
        <v>24</v>
      </c>
      <c r="C16" s="74">
        <v>8672400</v>
      </c>
      <c r="D16" s="75">
        <v>6200093.2699999996</v>
      </c>
      <c r="E16" s="73">
        <f t="shared" si="0"/>
        <v>0.7149224286241409</v>
      </c>
      <c r="F16" s="49"/>
    </row>
    <row r="17" spans="1:6" ht="126" customHeight="1">
      <c r="A17" s="52" t="s">
        <v>25</v>
      </c>
      <c r="B17" s="53" t="s">
        <v>26</v>
      </c>
      <c r="C17" s="74">
        <v>39100</v>
      </c>
      <c r="D17" s="75">
        <v>36207.06</v>
      </c>
      <c r="E17" s="73">
        <f t="shared" si="0"/>
        <v>0.92601176470588231</v>
      </c>
      <c r="F17" s="49"/>
    </row>
    <row r="18" spans="1:6" ht="130.5" customHeight="1">
      <c r="A18" s="52" t="s">
        <v>27</v>
      </c>
      <c r="B18" s="53" t="s">
        <v>28</v>
      </c>
      <c r="C18" s="74">
        <v>8758300</v>
      </c>
      <c r="D18" s="75">
        <v>6646326.4400000004</v>
      </c>
      <c r="E18" s="73">
        <f t="shared" si="0"/>
        <v>0.75886033134284059</v>
      </c>
      <c r="F18" s="49"/>
    </row>
    <row r="19" spans="1:6" ht="127.5" customHeight="1">
      <c r="A19" s="52" t="s">
        <v>29</v>
      </c>
      <c r="B19" s="53" t="s">
        <v>30</v>
      </c>
      <c r="C19" s="74">
        <v>-888300</v>
      </c>
      <c r="D19" s="75">
        <v>-631455.97</v>
      </c>
      <c r="E19" s="73">
        <f t="shared" si="0"/>
        <v>0.71085891027805914</v>
      </c>
      <c r="F19" s="49"/>
    </row>
    <row r="20" spans="1:6" ht="15.75">
      <c r="A20" s="60" t="s">
        <v>31</v>
      </c>
      <c r="B20" s="63" t="s">
        <v>32</v>
      </c>
      <c r="C20" s="76">
        <f>C21+C22+C23+C24+C25+C26+C27+C28</f>
        <v>4620000</v>
      </c>
      <c r="D20" s="76">
        <f>D21+D22+D23+D24+D25+D26+D27+D28</f>
        <v>4483600.55</v>
      </c>
      <c r="E20" s="69">
        <f t="shared" si="0"/>
        <v>0.97047630952380948</v>
      </c>
      <c r="F20" s="49"/>
    </row>
    <row r="21" spans="1:6" ht="42" customHeight="1">
      <c r="A21" s="52" t="s">
        <v>33</v>
      </c>
      <c r="B21" s="53" t="s">
        <v>34</v>
      </c>
      <c r="C21" s="74">
        <v>1700000</v>
      </c>
      <c r="D21" s="75">
        <v>2063334.66</v>
      </c>
      <c r="E21" s="73">
        <f t="shared" si="0"/>
        <v>1.2137262705882352</v>
      </c>
      <c r="F21" s="49"/>
    </row>
    <row r="22" spans="1:6" ht="56.25" customHeight="1">
      <c r="A22" s="52" t="s">
        <v>35</v>
      </c>
      <c r="B22" s="53" t="s">
        <v>36</v>
      </c>
      <c r="C22" s="74">
        <v>0</v>
      </c>
      <c r="D22" s="75">
        <v>-0.84</v>
      </c>
      <c r="E22" s="73">
        <v>0</v>
      </c>
      <c r="F22" s="49"/>
    </row>
    <row r="23" spans="1:6" ht="66" customHeight="1">
      <c r="A23" s="52" t="s">
        <v>37</v>
      </c>
      <c r="B23" s="53" t="s">
        <v>38</v>
      </c>
      <c r="C23" s="74">
        <v>1600000</v>
      </c>
      <c r="D23" s="75">
        <v>1706620.5</v>
      </c>
      <c r="E23" s="73">
        <f t="shared" si="0"/>
        <v>1.0666378125</v>
      </c>
      <c r="F23" s="49"/>
    </row>
    <row r="24" spans="1:6" ht="64.5" customHeight="1">
      <c r="A24" s="52" t="s">
        <v>39</v>
      </c>
      <c r="B24" s="53" t="s">
        <v>40</v>
      </c>
      <c r="C24" s="74">
        <v>0</v>
      </c>
      <c r="D24" s="75">
        <v>-111.96</v>
      </c>
      <c r="E24" s="73">
        <v>0</v>
      </c>
      <c r="F24" s="49"/>
    </row>
    <row r="25" spans="1:6" ht="52.5" customHeight="1">
      <c r="A25" s="52" t="s">
        <v>41</v>
      </c>
      <c r="B25" s="53" t="s">
        <v>42</v>
      </c>
      <c r="C25" s="74">
        <v>0</v>
      </c>
      <c r="D25" s="75">
        <v>107.72</v>
      </c>
      <c r="E25" s="73">
        <v>0</v>
      </c>
      <c r="F25" s="49"/>
    </row>
    <row r="26" spans="1:6" ht="31.5">
      <c r="A26" s="52" t="s">
        <v>43</v>
      </c>
      <c r="B26" s="53" t="s">
        <v>44</v>
      </c>
      <c r="C26" s="74">
        <v>0</v>
      </c>
      <c r="D26" s="75">
        <v>2734.07</v>
      </c>
      <c r="E26" s="73">
        <v>0</v>
      </c>
      <c r="F26" s="49"/>
    </row>
    <row r="27" spans="1:6" ht="15.75">
      <c r="A27" s="52" t="s">
        <v>45</v>
      </c>
      <c r="B27" s="53" t="s">
        <v>46</v>
      </c>
      <c r="C27" s="74">
        <v>220000</v>
      </c>
      <c r="D27" s="75">
        <v>92586.4</v>
      </c>
      <c r="E27" s="73">
        <f t="shared" si="0"/>
        <v>0.42084727272727268</v>
      </c>
      <c r="F27" s="49"/>
    </row>
    <row r="28" spans="1:6" ht="47.25" customHeight="1">
      <c r="A28" s="52" t="s">
        <v>47</v>
      </c>
      <c r="B28" s="53" t="s">
        <v>48</v>
      </c>
      <c r="C28" s="74">
        <v>1100000</v>
      </c>
      <c r="D28" s="75">
        <v>618330</v>
      </c>
      <c r="E28" s="73">
        <f t="shared" si="0"/>
        <v>0.56211818181818185</v>
      </c>
      <c r="F28" s="49"/>
    </row>
    <row r="29" spans="1:6" ht="15.75">
      <c r="A29" s="60" t="s">
        <v>49</v>
      </c>
      <c r="B29" s="63" t="s">
        <v>50</v>
      </c>
      <c r="C29" s="76">
        <f>C30+C31</f>
        <v>2430000</v>
      </c>
      <c r="D29" s="76">
        <f>D30+D31</f>
        <v>3708592.06</v>
      </c>
      <c r="E29" s="69">
        <f t="shared" si="0"/>
        <v>1.526169572016461</v>
      </c>
      <c r="F29" s="49"/>
    </row>
    <row r="30" spans="1:6" ht="50.25" customHeight="1">
      <c r="A30" s="52" t="s">
        <v>51</v>
      </c>
      <c r="B30" s="53" t="s">
        <v>52</v>
      </c>
      <c r="C30" s="74">
        <v>2430000</v>
      </c>
      <c r="D30" s="75">
        <v>3703592.06</v>
      </c>
      <c r="E30" s="73">
        <f t="shared" si="0"/>
        <v>1.5241119588477368</v>
      </c>
      <c r="F30" s="49"/>
    </row>
    <row r="31" spans="1:6" ht="33" customHeight="1">
      <c r="A31" s="52" t="s">
        <v>53</v>
      </c>
      <c r="B31" s="53" t="s">
        <v>54</v>
      </c>
      <c r="C31" s="74">
        <v>0</v>
      </c>
      <c r="D31" s="75">
        <v>5000</v>
      </c>
      <c r="E31" s="73">
        <v>0</v>
      </c>
      <c r="F31" s="49"/>
    </row>
    <row r="32" spans="1:6" ht="47.25">
      <c r="A32" s="60" t="s">
        <v>55</v>
      </c>
      <c r="B32" s="63" t="s">
        <v>56</v>
      </c>
      <c r="C32" s="76">
        <f>C33</f>
        <v>0</v>
      </c>
      <c r="D32" s="77">
        <v>11.6</v>
      </c>
      <c r="E32" s="69">
        <v>0</v>
      </c>
      <c r="F32" s="49"/>
    </row>
    <row r="33" spans="1:6" ht="65.25" customHeight="1">
      <c r="A33" s="52" t="s">
        <v>57</v>
      </c>
      <c r="B33" s="53" t="s">
        <v>58</v>
      </c>
      <c r="C33" s="74">
        <v>0</v>
      </c>
      <c r="D33" s="75">
        <v>11.6</v>
      </c>
      <c r="E33" s="73">
        <v>0</v>
      </c>
      <c r="F33" s="49"/>
    </row>
    <row r="34" spans="1:6" ht="47.25">
      <c r="A34" s="60" t="s">
        <v>59</v>
      </c>
      <c r="B34" s="63" t="s">
        <v>60</v>
      </c>
      <c r="C34" s="76">
        <f>C35+C36+C37+C38+C39+C40</f>
        <v>1169940</v>
      </c>
      <c r="D34" s="76">
        <f>D35+D36+D37+D38+D39+D40</f>
        <v>1178561.29</v>
      </c>
      <c r="E34" s="69">
        <f t="shared" si="0"/>
        <v>1.0073690018291537</v>
      </c>
      <c r="F34" s="49"/>
    </row>
    <row r="35" spans="1:6" ht="96.75" customHeight="1">
      <c r="A35" s="52" t="s">
        <v>61</v>
      </c>
      <c r="B35" s="53" t="s">
        <v>62</v>
      </c>
      <c r="C35" s="74">
        <v>155000</v>
      </c>
      <c r="D35" s="75">
        <v>613461.31000000006</v>
      </c>
      <c r="E35" s="73">
        <f t="shared" si="0"/>
        <v>3.957814903225807</v>
      </c>
      <c r="F35" s="49"/>
    </row>
    <row r="36" spans="1:6" ht="82.5" customHeight="1">
      <c r="A36" s="52" t="s">
        <v>63</v>
      </c>
      <c r="B36" s="53" t="s">
        <v>64</v>
      </c>
      <c r="C36" s="74">
        <v>300000</v>
      </c>
      <c r="D36" s="75">
        <v>273722.43</v>
      </c>
      <c r="E36" s="73">
        <f t="shared" si="0"/>
        <v>0.91240809999999994</v>
      </c>
      <c r="F36" s="49"/>
    </row>
    <row r="37" spans="1:6" ht="84.75" customHeight="1">
      <c r="A37" s="52" t="s">
        <v>65</v>
      </c>
      <c r="B37" s="53" t="s">
        <v>66</v>
      </c>
      <c r="C37" s="74">
        <v>250000</v>
      </c>
      <c r="D37" s="75">
        <v>39119.629999999997</v>
      </c>
      <c r="E37" s="73">
        <f t="shared" si="0"/>
        <v>0.15647851999999998</v>
      </c>
      <c r="F37" s="49"/>
    </row>
    <row r="38" spans="1:6" ht="86.25" customHeight="1">
      <c r="A38" s="52" t="s">
        <v>67</v>
      </c>
      <c r="B38" s="53" t="s">
        <v>68</v>
      </c>
      <c r="C38" s="74">
        <v>303840</v>
      </c>
      <c r="D38" s="75">
        <v>116693.92</v>
      </c>
      <c r="E38" s="73">
        <f t="shared" si="0"/>
        <v>0.3840637177461822</v>
      </c>
      <c r="F38" s="49"/>
    </row>
    <row r="39" spans="1:6" ht="38.25" customHeight="1">
      <c r="A39" s="52" t="s">
        <v>69</v>
      </c>
      <c r="B39" s="53" t="s">
        <v>70</v>
      </c>
      <c r="C39" s="74">
        <v>151100</v>
      </c>
      <c r="D39" s="75">
        <v>135564</v>
      </c>
      <c r="E39" s="73">
        <f t="shared" si="0"/>
        <v>0.89718067504963606</v>
      </c>
      <c r="F39" s="49"/>
    </row>
    <row r="40" spans="1:6" ht="83.25" customHeight="1">
      <c r="A40" s="52" t="s">
        <v>71</v>
      </c>
      <c r="B40" s="53" t="s">
        <v>72</v>
      </c>
      <c r="C40" s="74">
        <v>10000</v>
      </c>
      <c r="D40" s="75">
        <v>0</v>
      </c>
      <c r="E40" s="73">
        <v>0</v>
      </c>
      <c r="F40" s="49"/>
    </row>
    <row r="41" spans="1:6" ht="31.5">
      <c r="A41" s="60" t="s">
        <v>73</v>
      </c>
      <c r="B41" s="63" t="s">
        <v>74</v>
      </c>
      <c r="C41" s="76">
        <f>C42+C43+C44</f>
        <v>0</v>
      </c>
      <c r="D41" s="76">
        <f>D42+D43+D44</f>
        <v>30968.28</v>
      </c>
      <c r="E41" s="69">
        <v>0</v>
      </c>
      <c r="F41" s="49"/>
    </row>
    <row r="42" spans="1:6" ht="39.75" customHeight="1">
      <c r="A42" s="52" t="s">
        <v>277</v>
      </c>
      <c r="B42" s="53" t="s">
        <v>75</v>
      </c>
      <c r="C42" s="74">
        <v>0</v>
      </c>
      <c r="D42" s="75">
        <v>5419.07</v>
      </c>
      <c r="E42" s="73">
        <v>0</v>
      </c>
      <c r="F42" s="49"/>
    </row>
    <row r="43" spans="1:6" ht="21.75" customHeight="1">
      <c r="A43" s="52" t="s">
        <v>76</v>
      </c>
      <c r="B43" s="53" t="s">
        <v>77</v>
      </c>
      <c r="C43" s="74">
        <v>0</v>
      </c>
      <c r="D43" s="75">
        <v>22073.53</v>
      </c>
      <c r="E43" s="73">
        <v>0</v>
      </c>
      <c r="F43" s="49"/>
    </row>
    <row r="44" spans="1:6" ht="15.75">
      <c r="A44" s="52" t="s">
        <v>78</v>
      </c>
      <c r="B44" s="53" t="s">
        <v>79</v>
      </c>
      <c r="C44" s="74">
        <v>0</v>
      </c>
      <c r="D44" s="75">
        <v>3475.68</v>
      </c>
      <c r="E44" s="73">
        <v>0</v>
      </c>
      <c r="F44" s="49"/>
    </row>
    <row r="45" spans="1:6" ht="31.5">
      <c r="A45" s="60" t="s">
        <v>80</v>
      </c>
      <c r="B45" s="63" t="s">
        <v>81</v>
      </c>
      <c r="C45" s="76">
        <f>C46+C47+C48</f>
        <v>8970341.5500000007</v>
      </c>
      <c r="D45" s="76">
        <f>D46+D47+D48</f>
        <v>5455403.6999999993</v>
      </c>
      <c r="E45" s="69">
        <f t="shared" si="0"/>
        <v>0.6081600872822952</v>
      </c>
      <c r="F45" s="49"/>
    </row>
    <row r="46" spans="1:6" ht="35.25" customHeight="1">
      <c r="A46" s="52" t="s">
        <v>82</v>
      </c>
      <c r="B46" s="53" t="s">
        <v>83</v>
      </c>
      <c r="C46" s="74">
        <v>7921500</v>
      </c>
      <c r="D46" s="75">
        <v>4940769.37</v>
      </c>
      <c r="E46" s="73">
        <f t="shared" ref="E46:E77" si="1">D46/C46</f>
        <v>0.62371638831029474</v>
      </c>
      <c r="F46" s="49"/>
    </row>
    <row r="47" spans="1:6" ht="51" customHeight="1">
      <c r="A47" s="52" t="s">
        <v>84</v>
      </c>
      <c r="B47" s="53" t="s">
        <v>85</v>
      </c>
      <c r="C47" s="74">
        <v>5520</v>
      </c>
      <c r="D47" s="75">
        <v>1533.85</v>
      </c>
      <c r="E47" s="73">
        <f t="shared" si="1"/>
        <v>0.27787137681159418</v>
      </c>
      <c r="F47" s="49"/>
    </row>
    <row r="48" spans="1:6" ht="31.5">
      <c r="A48" s="64" t="s">
        <v>86</v>
      </c>
      <c r="B48" s="65" t="s">
        <v>87</v>
      </c>
      <c r="C48" s="78">
        <v>1043321.55</v>
      </c>
      <c r="D48" s="79">
        <v>513100.48</v>
      </c>
      <c r="E48" s="80">
        <f t="shared" si="1"/>
        <v>0.49179515174396615</v>
      </c>
      <c r="F48" s="49"/>
    </row>
    <row r="49" spans="1:6" ht="32.25" customHeight="1">
      <c r="A49" s="66" t="s">
        <v>88</v>
      </c>
      <c r="B49" s="67" t="s">
        <v>89</v>
      </c>
      <c r="C49" s="72">
        <f>C50+C51+C52+C53</f>
        <v>9396000</v>
      </c>
      <c r="D49" s="72">
        <f>D50+D51+D52+D53</f>
        <v>3737840.38</v>
      </c>
      <c r="E49" s="69">
        <f t="shared" si="1"/>
        <v>0.39781187526607065</v>
      </c>
      <c r="F49" s="49"/>
    </row>
    <row r="50" spans="1:6" ht="100.5" customHeight="1">
      <c r="A50" s="52" t="s">
        <v>90</v>
      </c>
      <c r="B50" s="53" t="s">
        <v>91</v>
      </c>
      <c r="C50" s="74">
        <v>9221000</v>
      </c>
      <c r="D50" s="75">
        <v>346500</v>
      </c>
      <c r="E50" s="73">
        <f t="shared" si="1"/>
        <v>3.7577269276651122E-2</v>
      </c>
      <c r="F50" s="49"/>
    </row>
    <row r="51" spans="1:6" ht="69" customHeight="1">
      <c r="A51" s="52" t="s">
        <v>92</v>
      </c>
      <c r="B51" s="53" t="s">
        <v>93</v>
      </c>
      <c r="C51" s="74">
        <v>150000</v>
      </c>
      <c r="D51" s="75">
        <v>2445580.11</v>
      </c>
      <c r="E51" s="73">
        <f t="shared" si="1"/>
        <v>16.303867399999998</v>
      </c>
      <c r="F51" s="49"/>
    </row>
    <row r="52" spans="1:6" ht="55.5" customHeight="1">
      <c r="A52" s="52" t="s">
        <v>94</v>
      </c>
      <c r="B52" s="53" t="s">
        <v>95</v>
      </c>
      <c r="C52" s="74">
        <v>25000</v>
      </c>
      <c r="D52" s="75">
        <v>67545.179999999993</v>
      </c>
      <c r="E52" s="73">
        <f t="shared" si="1"/>
        <v>2.7018071999999997</v>
      </c>
      <c r="F52" s="49"/>
    </row>
    <row r="53" spans="1:6" ht="68.25" customHeight="1">
      <c r="A53" s="52" t="s">
        <v>96</v>
      </c>
      <c r="B53" s="53" t="s">
        <v>97</v>
      </c>
      <c r="C53" s="74">
        <v>0</v>
      </c>
      <c r="D53" s="75">
        <v>878215.09</v>
      </c>
      <c r="E53" s="73">
        <v>0</v>
      </c>
      <c r="F53" s="49"/>
    </row>
    <row r="54" spans="1:6" ht="28.5" customHeight="1">
      <c r="A54" s="60" t="s">
        <v>98</v>
      </c>
      <c r="B54" s="63" t="s">
        <v>99</v>
      </c>
      <c r="C54" s="76">
        <f>C55+C56+C57+C58+C59+C60+C61+C62+C63+C64+C65+C66+C67+C68</f>
        <v>132130</v>
      </c>
      <c r="D54" s="76">
        <f>D55+D56+D57+D58+D59+D60+D61+D62+D63+D64+D65+D66+D67+D68</f>
        <v>208082.63</v>
      </c>
      <c r="E54" s="69">
        <f t="shared" si="1"/>
        <v>1.5748325891167789</v>
      </c>
      <c r="F54" s="49"/>
    </row>
    <row r="55" spans="1:6" ht="79.5" customHeight="1">
      <c r="A55" s="52" t="s">
        <v>100</v>
      </c>
      <c r="B55" s="53" t="s">
        <v>101</v>
      </c>
      <c r="C55" s="74">
        <v>15300</v>
      </c>
      <c r="D55" s="75">
        <v>3127.78</v>
      </c>
      <c r="E55" s="73">
        <f t="shared" si="1"/>
        <v>0.20443006535947714</v>
      </c>
      <c r="F55" s="49"/>
    </row>
    <row r="56" spans="1:6" ht="96.75" customHeight="1">
      <c r="A56" s="52" t="s">
        <v>102</v>
      </c>
      <c r="B56" s="53" t="s">
        <v>103</v>
      </c>
      <c r="C56" s="74">
        <v>5500</v>
      </c>
      <c r="D56" s="75">
        <v>1500</v>
      </c>
      <c r="E56" s="73">
        <f t="shared" si="1"/>
        <v>0.27272727272727271</v>
      </c>
      <c r="F56" s="49"/>
    </row>
    <row r="57" spans="1:6" ht="105" customHeight="1">
      <c r="A57" s="52" t="s">
        <v>104</v>
      </c>
      <c r="B57" s="53" t="s">
        <v>105</v>
      </c>
      <c r="C57" s="74">
        <v>9550</v>
      </c>
      <c r="D57" s="75">
        <v>90661.33</v>
      </c>
      <c r="E57" s="73">
        <f t="shared" si="1"/>
        <v>9.4933329842931933</v>
      </c>
      <c r="F57" s="49"/>
    </row>
    <row r="58" spans="1:6" ht="96" customHeight="1">
      <c r="A58" s="52" t="s">
        <v>106</v>
      </c>
      <c r="B58" s="53" t="s">
        <v>107</v>
      </c>
      <c r="C58" s="74">
        <v>7300</v>
      </c>
      <c r="D58" s="75">
        <v>1000</v>
      </c>
      <c r="E58" s="73">
        <f t="shared" si="1"/>
        <v>0.13698630136986301</v>
      </c>
      <c r="F58" s="49"/>
    </row>
    <row r="59" spans="1:6" ht="87.75" customHeight="1">
      <c r="A59" s="52" t="s">
        <v>108</v>
      </c>
      <c r="B59" s="53" t="s">
        <v>109</v>
      </c>
      <c r="C59" s="74">
        <v>1000</v>
      </c>
      <c r="D59" s="75">
        <v>0</v>
      </c>
      <c r="E59" s="73">
        <v>0</v>
      </c>
      <c r="F59" s="49"/>
    </row>
    <row r="60" spans="1:6" ht="84.75" customHeight="1">
      <c r="A60" s="52" t="s">
        <v>110</v>
      </c>
      <c r="B60" s="53" t="s">
        <v>111</v>
      </c>
      <c r="C60" s="74">
        <v>4500</v>
      </c>
      <c r="D60" s="75">
        <v>0</v>
      </c>
      <c r="E60" s="73">
        <v>0</v>
      </c>
      <c r="F60" s="49"/>
    </row>
    <row r="61" spans="1:6" ht="114.75" customHeight="1">
      <c r="A61" s="52" t="s">
        <v>112</v>
      </c>
      <c r="B61" s="53" t="s">
        <v>113</v>
      </c>
      <c r="C61" s="74">
        <v>2000</v>
      </c>
      <c r="D61" s="75">
        <v>750</v>
      </c>
      <c r="E61" s="73">
        <f t="shared" si="1"/>
        <v>0.375</v>
      </c>
      <c r="F61" s="49"/>
    </row>
    <row r="62" spans="1:6" ht="157.5" customHeight="1">
      <c r="A62" s="52" t="s">
        <v>114</v>
      </c>
      <c r="B62" s="53" t="s">
        <v>115</v>
      </c>
      <c r="C62" s="74">
        <v>3400</v>
      </c>
      <c r="D62" s="75">
        <v>350</v>
      </c>
      <c r="E62" s="73">
        <f t="shared" si="1"/>
        <v>0.10294117647058823</v>
      </c>
      <c r="F62" s="49"/>
    </row>
    <row r="63" spans="1:6" ht="95.25" customHeight="1">
      <c r="A63" s="52" t="s">
        <v>116</v>
      </c>
      <c r="B63" s="53" t="s">
        <v>117</v>
      </c>
      <c r="C63" s="74">
        <v>0</v>
      </c>
      <c r="D63" s="75">
        <v>1454.5</v>
      </c>
      <c r="E63" s="73">
        <v>0</v>
      </c>
      <c r="F63" s="49"/>
    </row>
    <row r="64" spans="1:6" ht="87.75" customHeight="1">
      <c r="A64" s="52" t="s">
        <v>118</v>
      </c>
      <c r="B64" s="53" t="s">
        <v>119</v>
      </c>
      <c r="C64" s="74">
        <v>6200</v>
      </c>
      <c r="D64" s="75">
        <v>500</v>
      </c>
      <c r="E64" s="73">
        <f t="shared" si="1"/>
        <v>8.0645161290322578E-2</v>
      </c>
      <c r="F64" s="49"/>
    </row>
    <row r="65" spans="1:6" ht="103.5" customHeight="1">
      <c r="A65" s="52" t="s">
        <v>120</v>
      </c>
      <c r="B65" s="53" t="s">
        <v>121</v>
      </c>
      <c r="C65" s="74">
        <v>77380</v>
      </c>
      <c r="D65" s="75">
        <v>16214.02</v>
      </c>
      <c r="E65" s="73">
        <f t="shared" si="1"/>
        <v>0.20953760661669682</v>
      </c>
      <c r="F65" s="49"/>
    </row>
    <row r="66" spans="1:6" ht="63">
      <c r="A66" s="52" t="s">
        <v>122</v>
      </c>
      <c r="B66" s="53" t="s">
        <v>123</v>
      </c>
      <c r="C66" s="74">
        <v>0</v>
      </c>
      <c r="D66" s="75">
        <v>12100</v>
      </c>
      <c r="E66" s="73">
        <v>0</v>
      </c>
      <c r="F66" s="49"/>
    </row>
    <row r="67" spans="1:6" ht="85.5" customHeight="1">
      <c r="A67" s="52" t="s">
        <v>273</v>
      </c>
      <c r="B67" s="53" t="s">
        <v>272</v>
      </c>
      <c r="C67" s="74">
        <v>0</v>
      </c>
      <c r="D67" s="75">
        <v>425</v>
      </c>
      <c r="E67" s="73">
        <v>0</v>
      </c>
      <c r="F67" s="49"/>
    </row>
    <row r="68" spans="1:6" ht="192.75" customHeight="1">
      <c r="A68" s="52" t="s">
        <v>271</v>
      </c>
      <c r="B68" s="53" t="s">
        <v>270</v>
      </c>
      <c r="C68" s="74">
        <v>0</v>
      </c>
      <c r="D68" s="75">
        <v>80000</v>
      </c>
      <c r="E68" s="73">
        <v>0</v>
      </c>
      <c r="F68" s="49"/>
    </row>
    <row r="69" spans="1:6" ht="15.75">
      <c r="A69" s="60" t="s">
        <v>124</v>
      </c>
      <c r="B69" s="63" t="s">
        <v>125</v>
      </c>
      <c r="C69" s="76">
        <f>C70+C92</f>
        <v>303231691.73000002</v>
      </c>
      <c r="D69" s="76">
        <f>D70+D92</f>
        <v>233736015.08000001</v>
      </c>
      <c r="E69" s="69">
        <f t="shared" si="1"/>
        <v>0.77081657839418871</v>
      </c>
      <c r="F69" s="49"/>
    </row>
    <row r="70" spans="1:6" ht="47.25">
      <c r="A70" s="60" t="s">
        <v>126</v>
      </c>
      <c r="B70" s="63" t="s">
        <v>127</v>
      </c>
      <c r="C70" s="76">
        <f>C71+C75+C82+C86</f>
        <v>303293794.75999999</v>
      </c>
      <c r="D70" s="76">
        <f>D71+D75+D82+D86</f>
        <v>233798118.11000001</v>
      </c>
      <c r="E70" s="69">
        <f t="shared" si="1"/>
        <v>0.77086350643938251</v>
      </c>
      <c r="F70" s="49"/>
    </row>
    <row r="71" spans="1:6" ht="31.5">
      <c r="A71" s="60" t="s">
        <v>281</v>
      </c>
      <c r="B71" s="63" t="s">
        <v>129</v>
      </c>
      <c r="C71" s="76">
        <f>C72+C73+C74</f>
        <v>126935681.11</v>
      </c>
      <c r="D71" s="76">
        <f>D72+D73+D74</f>
        <v>99857486.109999999</v>
      </c>
      <c r="E71" s="69">
        <f t="shared" si="1"/>
        <v>0.78667782956523813</v>
      </c>
      <c r="F71" s="49"/>
    </row>
    <row r="72" spans="1:6" ht="53.25" customHeight="1">
      <c r="A72" s="52" t="s">
        <v>128</v>
      </c>
      <c r="B72" s="53" t="s">
        <v>129</v>
      </c>
      <c r="C72" s="74">
        <v>79611500</v>
      </c>
      <c r="D72" s="75">
        <v>59708627</v>
      </c>
      <c r="E72" s="73">
        <f t="shared" si="1"/>
        <v>0.7500000251219987</v>
      </c>
      <c r="F72" s="49"/>
    </row>
    <row r="73" spans="1:6" ht="31.5">
      <c r="A73" s="52" t="s">
        <v>269</v>
      </c>
      <c r="B73" s="53" t="s">
        <v>268</v>
      </c>
      <c r="C73" s="74">
        <v>0</v>
      </c>
      <c r="D73" s="75">
        <v>4655721</v>
      </c>
      <c r="E73" s="73">
        <v>0</v>
      </c>
      <c r="F73" s="49"/>
    </row>
    <row r="74" spans="1:6" ht="47.25">
      <c r="A74" s="52" t="s">
        <v>279</v>
      </c>
      <c r="B74" s="53" t="s">
        <v>280</v>
      </c>
      <c r="C74" s="74">
        <v>47324181.109999999</v>
      </c>
      <c r="D74" s="75">
        <v>35493138.109999999</v>
      </c>
      <c r="E74" s="73"/>
      <c r="F74" s="49"/>
    </row>
    <row r="75" spans="1:6" ht="31.5" customHeight="1">
      <c r="A75" s="59" t="s">
        <v>130</v>
      </c>
      <c r="B75" s="62" t="s">
        <v>131</v>
      </c>
      <c r="C75" s="81">
        <f>C76+C77+C78+C79+C80+C81</f>
        <v>40355755.269999996</v>
      </c>
      <c r="D75" s="81">
        <f>D76+D77+D78+D79+D80+D81</f>
        <v>36535369.170000002</v>
      </c>
      <c r="E75" s="82">
        <f t="shared" si="1"/>
        <v>0.90533231073387876</v>
      </c>
      <c r="F75" s="49"/>
    </row>
    <row r="76" spans="1:6" ht="80.25" customHeight="1">
      <c r="A76" s="52" t="s">
        <v>132</v>
      </c>
      <c r="B76" s="53" t="s">
        <v>133</v>
      </c>
      <c r="C76" s="74">
        <v>4795924.34</v>
      </c>
      <c r="D76" s="75">
        <v>4781699.84</v>
      </c>
      <c r="E76" s="73">
        <f t="shared" si="1"/>
        <v>0.99703404411921981</v>
      </c>
      <c r="F76" s="49"/>
    </row>
    <row r="77" spans="1:6" ht="69.75" customHeight="1">
      <c r="A77" s="52" t="s">
        <v>134</v>
      </c>
      <c r="B77" s="53" t="s">
        <v>135</v>
      </c>
      <c r="C77" s="74">
        <v>4110291</v>
      </c>
      <c r="D77" s="75">
        <v>1949628.96</v>
      </c>
      <c r="E77" s="73">
        <f t="shared" si="1"/>
        <v>0.47432869351586054</v>
      </c>
      <c r="F77" s="49"/>
    </row>
    <row r="78" spans="1:6" ht="37.5" customHeight="1">
      <c r="A78" s="52" t="s">
        <v>136</v>
      </c>
      <c r="B78" s="53" t="s">
        <v>137</v>
      </c>
      <c r="C78" s="74">
        <v>3019191.81</v>
      </c>
      <c r="D78" s="75">
        <v>2171332.77</v>
      </c>
      <c r="E78" s="73">
        <f t="shared" ref="E78:E93" si="2">D78/C78</f>
        <v>0.71917682169388242</v>
      </c>
      <c r="F78" s="49"/>
    </row>
    <row r="79" spans="1:6" ht="31.5">
      <c r="A79" s="52" t="s">
        <v>138</v>
      </c>
      <c r="B79" s="53" t="s">
        <v>139</v>
      </c>
      <c r="C79" s="74">
        <v>34209.94</v>
      </c>
      <c r="D79" s="75">
        <v>34209.94</v>
      </c>
      <c r="E79" s="73">
        <f t="shared" si="2"/>
        <v>1</v>
      </c>
      <c r="F79" s="49"/>
    </row>
    <row r="80" spans="1:6" ht="36.75" customHeight="1">
      <c r="A80" s="52" t="s">
        <v>140</v>
      </c>
      <c r="B80" s="53" t="s">
        <v>141</v>
      </c>
      <c r="C80" s="74">
        <v>13176565.66</v>
      </c>
      <c r="D80" s="75">
        <v>12978169.4</v>
      </c>
      <c r="E80" s="73">
        <f t="shared" si="2"/>
        <v>0.98494324962062996</v>
      </c>
      <c r="F80" s="49"/>
    </row>
    <row r="81" spans="1:6" ht="15.75">
      <c r="A81" s="52" t="s">
        <v>142</v>
      </c>
      <c r="B81" s="53" t="s">
        <v>143</v>
      </c>
      <c r="C81" s="74">
        <v>15219572.52</v>
      </c>
      <c r="D81" s="75">
        <v>14620328.26</v>
      </c>
      <c r="E81" s="73">
        <f t="shared" si="2"/>
        <v>0.96062673513250552</v>
      </c>
      <c r="F81" s="49"/>
    </row>
    <row r="82" spans="1:6" ht="31.5">
      <c r="A82" s="59" t="s">
        <v>144</v>
      </c>
      <c r="B82" s="62" t="s">
        <v>145</v>
      </c>
      <c r="C82" s="81">
        <f>C83+C84+C85</f>
        <v>91406635.090000004</v>
      </c>
      <c r="D82" s="81">
        <f>D83+D84+D85</f>
        <v>66091460.660000004</v>
      </c>
      <c r="E82" s="82">
        <f t="shared" si="2"/>
        <v>0.72304883113710083</v>
      </c>
      <c r="F82" s="49"/>
    </row>
    <row r="83" spans="1:6" ht="39.75" customHeight="1">
      <c r="A83" s="52" t="s">
        <v>146</v>
      </c>
      <c r="B83" s="53" t="s">
        <v>147</v>
      </c>
      <c r="C83" s="74">
        <v>6344605.2599999998</v>
      </c>
      <c r="D83" s="75">
        <v>4043365.46</v>
      </c>
      <c r="E83" s="73">
        <f t="shared" si="2"/>
        <v>0.63729188724973573</v>
      </c>
      <c r="F83" s="49"/>
    </row>
    <row r="84" spans="1:6" ht="68.25" customHeight="1">
      <c r="A84" s="52" t="s">
        <v>148</v>
      </c>
      <c r="B84" s="53" t="s">
        <v>149</v>
      </c>
      <c r="C84" s="74">
        <v>2209680</v>
      </c>
      <c r="D84" s="75">
        <v>1300000</v>
      </c>
      <c r="E84" s="73">
        <f t="shared" si="2"/>
        <v>0.58832048079359911</v>
      </c>
      <c r="F84" s="49"/>
    </row>
    <row r="85" spans="1:6" ht="15.75">
      <c r="A85" s="52" t="s">
        <v>150</v>
      </c>
      <c r="B85" s="53" t="s">
        <v>151</v>
      </c>
      <c r="C85" s="74">
        <v>82852349.829999998</v>
      </c>
      <c r="D85" s="75">
        <v>60748095.200000003</v>
      </c>
      <c r="E85" s="73">
        <f t="shared" si="2"/>
        <v>0.73320908006406027</v>
      </c>
      <c r="F85" s="49"/>
    </row>
    <row r="86" spans="1:6" ht="15.75">
      <c r="A86" s="59" t="s">
        <v>152</v>
      </c>
      <c r="B86" s="62" t="s">
        <v>153</v>
      </c>
      <c r="C86" s="81">
        <f>C87+C88+C89+C90+C91</f>
        <v>44595723.289999999</v>
      </c>
      <c r="D86" s="81">
        <f>D87+D88+D89+D90+D91</f>
        <v>31313802.170000002</v>
      </c>
      <c r="E86" s="82">
        <f t="shared" si="2"/>
        <v>0.70217051905113304</v>
      </c>
      <c r="F86" s="49"/>
    </row>
    <row r="87" spans="1:6" ht="78.75">
      <c r="A87" s="52" t="s">
        <v>154</v>
      </c>
      <c r="B87" s="53" t="s">
        <v>155</v>
      </c>
      <c r="C87" s="74">
        <v>32710005.489999998</v>
      </c>
      <c r="D87" s="75">
        <v>22267623.629999999</v>
      </c>
      <c r="E87" s="73">
        <f t="shared" si="2"/>
        <v>0.68075878607869966</v>
      </c>
      <c r="F87" s="49"/>
    </row>
    <row r="88" spans="1:6" ht="156.75" customHeight="1">
      <c r="A88" s="52" t="s">
        <v>156</v>
      </c>
      <c r="B88" s="53" t="s">
        <v>157</v>
      </c>
      <c r="C88" s="74">
        <v>390600</v>
      </c>
      <c r="D88" s="75">
        <v>291482.17</v>
      </c>
      <c r="E88" s="73">
        <f t="shared" si="2"/>
        <v>0.74624211469534041</v>
      </c>
      <c r="F88" s="49"/>
    </row>
    <row r="89" spans="1:6" ht="82.5" customHeight="1">
      <c r="A89" s="52" t="s">
        <v>158</v>
      </c>
      <c r="B89" s="53" t="s">
        <v>159</v>
      </c>
      <c r="C89" s="74">
        <v>1282302.1499999999</v>
      </c>
      <c r="D89" s="75">
        <v>953022.82</v>
      </c>
      <c r="E89" s="73">
        <f t="shared" si="2"/>
        <v>0.74321237003306906</v>
      </c>
      <c r="F89" s="49"/>
    </row>
    <row r="90" spans="1:6" ht="128.25" customHeight="1">
      <c r="A90" s="52" t="s">
        <v>160</v>
      </c>
      <c r="B90" s="53" t="s">
        <v>161</v>
      </c>
      <c r="C90" s="74">
        <v>7343280</v>
      </c>
      <c r="D90" s="75">
        <v>5344242.5599999996</v>
      </c>
      <c r="E90" s="73">
        <f t="shared" si="2"/>
        <v>0.72777322395441812</v>
      </c>
      <c r="F90" s="49"/>
    </row>
    <row r="91" spans="1:6" ht="34.5" customHeight="1">
      <c r="A91" s="52" t="s">
        <v>162</v>
      </c>
      <c r="B91" s="53" t="s">
        <v>163</v>
      </c>
      <c r="C91" s="74">
        <v>2869535.65</v>
      </c>
      <c r="D91" s="75">
        <v>2457430.9900000002</v>
      </c>
      <c r="E91" s="73">
        <f t="shared" si="2"/>
        <v>0.85638629023479818</v>
      </c>
      <c r="F91" s="49"/>
    </row>
    <row r="92" spans="1:6" ht="55.5" customHeight="1">
      <c r="A92" s="59" t="s">
        <v>164</v>
      </c>
      <c r="B92" s="62" t="s">
        <v>165</v>
      </c>
      <c r="C92" s="81">
        <f>C93</f>
        <v>-62103.03</v>
      </c>
      <c r="D92" s="81">
        <f>D93</f>
        <v>-62103.03</v>
      </c>
      <c r="E92" s="82">
        <f t="shared" si="2"/>
        <v>1</v>
      </c>
      <c r="F92" s="49"/>
    </row>
    <row r="93" spans="1:6" ht="57.75" customHeight="1" thickBot="1">
      <c r="A93" s="52" t="s">
        <v>166</v>
      </c>
      <c r="B93" s="53" t="s">
        <v>167</v>
      </c>
      <c r="C93" s="74">
        <v>-62103.03</v>
      </c>
      <c r="D93" s="75">
        <v>-62103.03</v>
      </c>
      <c r="E93" s="73">
        <f t="shared" si="2"/>
        <v>1</v>
      </c>
      <c r="F93" s="49"/>
    </row>
    <row r="94" spans="1:6" ht="12.95" customHeight="1">
      <c r="A94" s="50"/>
      <c r="B94" s="51"/>
      <c r="C94" s="51"/>
      <c r="D94" s="51"/>
      <c r="E94" s="54"/>
      <c r="F94" s="49"/>
    </row>
  </sheetData>
  <mergeCells count="7">
    <mergeCell ref="D1:F1"/>
    <mergeCell ref="A2:E2"/>
    <mergeCell ref="C3:C4"/>
    <mergeCell ref="D3:D4"/>
    <mergeCell ref="E3:E4"/>
    <mergeCell ref="A3:A4"/>
    <mergeCell ref="B3:B4"/>
  </mergeCells>
  <pageMargins left="0.78740157480314965" right="0.39370078740157483" top="0.59055118110236227" bottom="0.39370078740157483" header="0" footer="0"/>
  <pageSetup paperSize="9" scale="57" fitToHeight="5" orientation="portrait" r:id="rId1"/>
  <rowBreaks count="3" manualBreakCount="3">
    <brk id="10" max="4" man="1"/>
    <brk id="83" max="4" man="1"/>
    <brk id="93" max="4" man="1"/>
  </rowBreaks>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G37"/>
  <sheetViews>
    <sheetView zoomScaleNormal="100" zoomScaleSheetLayoutView="100" workbookViewId="0">
      <selection activeCell="H12" sqref="H12"/>
    </sheetView>
  </sheetViews>
  <sheetFormatPr defaultColWidth="9.42578125" defaultRowHeight="15.75"/>
  <cols>
    <col min="1" max="1" width="54.85546875" style="2" bestFit="1" customWidth="1"/>
    <col min="2" max="2" width="14.28515625" style="24" bestFit="1" customWidth="1"/>
    <col min="3" max="3" width="17" style="25" customWidth="1"/>
    <col min="4" max="4" width="17.140625" style="25" bestFit="1" customWidth="1"/>
    <col min="5" max="5" width="15.28515625" style="2" bestFit="1" customWidth="1"/>
    <col min="6" max="254" width="9.42578125" style="2"/>
    <col min="255" max="255" width="54.85546875" style="2" bestFit="1" customWidth="1"/>
    <col min="256" max="256" width="14.28515625" style="2" bestFit="1" customWidth="1"/>
    <col min="257" max="257" width="17" style="2" customWidth="1"/>
    <col min="258" max="258" width="17.140625" style="2" bestFit="1" customWidth="1"/>
    <col min="259" max="259" width="15.28515625" style="2" bestFit="1" customWidth="1"/>
    <col min="260" max="260" width="16.28515625" style="2" customWidth="1"/>
    <col min="261" max="261" width="18.28515625" style="2" customWidth="1"/>
    <col min="262" max="510" width="9.42578125" style="2"/>
    <col min="511" max="511" width="54.85546875" style="2" bestFit="1" customWidth="1"/>
    <col min="512" max="512" width="14.28515625" style="2" bestFit="1" customWidth="1"/>
    <col min="513" max="513" width="17" style="2" customWidth="1"/>
    <col min="514" max="514" width="17.140625" style="2" bestFit="1" customWidth="1"/>
    <col min="515" max="515" width="15.28515625" style="2" bestFit="1" customWidth="1"/>
    <col min="516" max="516" width="16.28515625" style="2" customWidth="1"/>
    <col min="517" max="517" width="18.28515625" style="2" customWidth="1"/>
    <col min="518" max="766" width="9.42578125" style="2"/>
    <col min="767" max="767" width="54.85546875" style="2" bestFit="1" customWidth="1"/>
    <col min="768" max="768" width="14.28515625" style="2" bestFit="1" customWidth="1"/>
    <col min="769" max="769" width="17" style="2" customWidth="1"/>
    <col min="770" max="770" width="17.140625" style="2" bestFit="1" customWidth="1"/>
    <col min="771" max="771" width="15.28515625" style="2" bestFit="1" customWidth="1"/>
    <col min="772" max="772" width="16.28515625" style="2" customWidth="1"/>
    <col min="773" max="773" width="18.28515625" style="2" customWidth="1"/>
    <col min="774" max="1022" width="9.42578125" style="2"/>
    <col min="1023" max="1023" width="54.85546875" style="2" bestFit="1" customWidth="1"/>
    <col min="1024" max="1024" width="14.28515625" style="2" bestFit="1" customWidth="1"/>
    <col min="1025" max="1025" width="17" style="2" customWidth="1"/>
    <col min="1026" max="1026" width="17.140625" style="2" bestFit="1" customWidth="1"/>
    <col min="1027" max="1027" width="15.28515625" style="2" bestFit="1" customWidth="1"/>
    <col min="1028" max="1028" width="16.28515625" style="2" customWidth="1"/>
    <col min="1029" max="1029" width="18.28515625" style="2" customWidth="1"/>
    <col min="1030" max="1278" width="9.42578125" style="2"/>
    <col min="1279" max="1279" width="54.85546875" style="2" bestFit="1" customWidth="1"/>
    <col min="1280" max="1280" width="14.28515625" style="2" bestFit="1" customWidth="1"/>
    <col min="1281" max="1281" width="17" style="2" customWidth="1"/>
    <col min="1282" max="1282" width="17.140625" style="2" bestFit="1" customWidth="1"/>
    <col min="1283" max="1283" width="15.28515625" style="2" bestFit="1" customWidth="1"/>
    <col min="1284" max="1284" width="16.28515625" style="2" customWidth="1"/>
    <col min="1285" max="1285" width="18.28515625" style="2" customWidth="1"/>
    <col min="1286" max="1534" width="9.42578125" style="2"/>
    <col min="1535" max="1535" width="54.85546875" style="2" bestFit="1" customWidth="1"/>
    <col min="1536" max="1536" width="14.28515625" style="2" bestFit="1" customWidth="1"/>
    <col min="1537" max="1537" width="17" style="2" customWidth="1"/>
    <col min="1538" max="1538" width="17.140625" style="2" bestFit="1" customWidth="1"/>
    <col min="1539" max="1539" width="15.28515625" style="2" bestFit="1" customWidth="1"/>
    <col min="1540" max="1540" width="16.28515625" style="2" customWidth="1"/>
    <col min="1541" max="1541" width="18.28515625" style="2" customWidth="1"/>
    <col min="1542" max="1790" width="9.42578125" style="2"/>
    <col min="1791" max="1791" width="54.85546875" style="2" bestFit="1" customWidth="1"/>
    <col min="1792" max="1792" width="14.28515625" style="2" bestFit="1" customWidth="1"/>
    <col min="1793" max="1793" width="17" style="2" customWidth="1"/>
    <col min="1794" max="1794" width="17.140625" style="2" bestFit="1" customWidth="1"/>
    <col min="1795" max="1795" width="15.28515625" style="2" bestFit="1" customWidth="1"/>
    <col min="1796" max="1796" width="16.28515625" style="2" customWidth="1"/>
    <col min="1797" max="1797" width="18.28515625" style="2" customWidth="1"/>
    <col min="1798" max="2046" width="9.42578125" style="2"/>
    <col min="2047" max="2047" width="54.85546875" style="2" bestFit="1" customWidth="1"/>
    <col min="2048" max="2048" width="14.28515625" style="2" bestFit="1" customWidth="1"/>
    <col min="2049" max="2049" width="17" style="2" customWidth="1"/>
    <col min="2050" max="2050" width="17.140625" style="2" bestFit="1" customWidth="1"/>
    <col min="2051" max="2051" width="15.28515625" style="2" bestFit="1" customWidth="1"/>
    <col min="2052" max="2052" width="16.28515625" style="2" customWidth="1"/>
    <col min="2053" max="2053" width="18.28515625" style="2" customWidth="1"/>
    <col min="2054" max="2302" width="9.42578125" style="2"/>
    <col min="2303" max="2303" width="54.85546875" style="2" bestFit="1" customWidth="1"/>
    <col min="2304" max="2304" width="14.28515625" style="2" bestFit="1" customWidth="1"/>
    <col min="2305" max="2305" width="17" style="2" customWidth="1"/>
    <col min="2306" max="2306" width="17.140625" style="2" bestFit="1" customWidth="1"/>
    <col min="2307" max="2307" width="15.28515625" style="2" bestFit="1" customWidth="1"/>
    <col min="2308" max="2308" width="16.28515625" style="2" customWidth="1"/>
    <col min="2309" max="2309" width="18.28515625" style="2" customWidth="1"/>
    <col min="2310" max="2558" width="9.42578125" style="2"/>
    <col min="2559" max="2559" width="54.85546875" style="2" bestFit="1" customWidth="1"/>
    <col min="2560" max="2560" width="14.28515625" style="2" bestFit="1" customWidth="1"/>
    <col min="2561" max="2561" width="17" style="2" customWidth="1"/>
    <col min="2562" max="2562" width="17.140625" style="2" bestFit="1" customWidth="1"/>
    <col min="2563" max="2563" width="15.28515625" style="2" bestFit="1" customWidth="1"/>
    <col min="2564" max="2564" width="16.28515625" style="2" customWidth="1"/>
    <col min="2565" max="2565" width="18.28515625" style="2" customWidth="1"/>
    <col min="2566" max="2814" width="9.42578125" style="2"/>
    <col min="2815" max="2815" width="54.85546875" style="2" bestFit="1" customWidth="1"/>
    <col min="2816" max="2816" width="14.28515625" style="2" bestFit="1" customWidth="1"/>
    <col min="2817" max="2817" width="17" style="2" customWidth="1"/>
    <col min="2818" max="2818" width="17.140625" style="2" bestFit="1" customWidth="1"/>
    <col min="2819" max="2819" width="15.28515625" style="2" bestFit="1" customWidth="1"/>
    <col min="2820" max="2820" width="16.28515625" style="2" customWidth="1"/>
    <col min="2821" max="2821" width="18.28515625" style="2" customWidth="1"/>
    <col min="2822" max="3070" width="9.42578125" style="2"/>
    <col min="3071" max="3071" width="54.85546875" style="2" bestFit="1" customWidth="1"/>
    <col min="3072" max="3072" width="14.28515625" style="2" bestFit="1" customWidth="1"/>
    <col min="3073" max="3073" width="17" style="2" customWidth="1"/>
    <col min="3074" max="3074" width="17.140625" style="2" bestFit="1" customWidth="1"/>
    <col min="3075" max="3075" width="15.28515625" style="2" bestFit="1" customWidth="1"/>
    <col min="3076" max="3076" width="16.28515625" style="2" customWidth="1"/>
    <col min="3077" max="3077" width="18.28515625" style="2" customWidth="1"/>
    <col min="3078" max="3326" width="9.42578125" style="2"/>
    <col min="3327" max="3327" width="54.85546875" style="2" bestFit="1" customWidth="1"/>
    <col min="3328" max="3328" width="14.28515625" style="2" bestFit="1" customWidth="1"/>
    <col min="3329" max="3329" width="17" style="2" customWidth="1"/>
    <col min="3330" max="3330" width="17.140625" style="2" bestFit="1" customWidth="1"/>
    <col min="3331" max="3331" width="15.28515625" style="2" bestFit="1" customWidth="1"/>
    <col min="3332" max="3332" width="16.28515625" style="2" customWidth="1"/>
    <col min="3333" max="3333" width="18.28515625" style="2" customWidth="1"/>
    <col min="3334" max="3582" width="9.42578125" style="2"/>
    <col min="3583" max="3583" width="54.85546875" style="2" bestFit="1" customWidth="1"/>
    <col min="3584" max="3584" width="14.28515625" style="2" bestFit="1" customWidth="1"/>
    <col min="3585" max="3585" width="17" style="2" customWidth="1"/>
    <col min="3586" max="3586" width="17.140625" style="2" bestFit="1" customWidth="1"/>
    <col min="3587" max="3587" width="15.28515625" style="2" bestFit="1" customWidth="1"/>
    <col min="3588" max="3588" width="16.28515625" style="2" customWidth="1"/>
    <col min="3589" max="3589" width="18.28515625" style="2" customWidth="1"/>
    <col min="3590" max="3838" width="9.42578125" style="2"/>
    <col min="3839" max="3839" width="54.85546875" style="2" bestFit="1" customWidth="1"/>
    <col min="3840" max="3840" width="14.28515625" style="2" bestFit="1" customWidth="1"/>
    <col min="3841" max="3841" width="17" style="2" customWidth="1"/>
    <col min="3842" max="3842" width="17.140625" style="2" bestFit="1" customWidth="1"/>
    <col min="3843" max="3843" width="15.28515625" style="2" bestFit="1" customWidth="1"/>
    <col min="3844" max="3844" width="16.28515625" style="2" customWidth="1"/>
    <col min="3845" max="3845" width="18.28515625" style="2" customWidth="1"/>
    <col min="3846" max="4094" width="9.42578125" style="2"/>
    <col min="4095" max="4095" width="54.85546875" style="2" bestFit="1" customWidth="1"/>
    <col min="4096" max="4096" width="14.28515625" style="2" bestFit="1" customWidth="1"/>
    <col min="4097" max="4097" width="17" style="2" customWidth="1"/>
    <col min="4098" max="4098" width="17.140625" style="2" bestFit="1" customWidth="1"/>
    <col min="4099" max="4099" width="15.28515625" style="2" bestFit="1" customWidth="1"/>
    <col min="4100" max="4100" width="16.28515625" style="2" customWidth="1"/>
    <col min="4101" max="4101" width="18.28515625" style="2" customWidth="1"/>
    <col min="4102" max="4350" width="9.42578125" style="2"/>
    <col min="4351" max="4351" width="54.85546875" style="2" bestFit="1" customWidth="1"/>
    <col min="4352" max="4352" width="14.28515625" style="2" bestFit="1" customWidth="1"/>
    <col min="4353" max="4353" width="17" style="2" customWidth="1"/>
    <col min="4354" max="4354" width="17.140625" style="2" bestFit="1" customWidth="1"/>
    <col min="4355" max="4355" width="15.28515625" style="2" bestFit="1" customWidth="1"/>
    <col min="4356" max="4356" width="16.28515625" style="2" customWidth="1"/>
    <col min="4357" max="4357" width="18.28515625" style="2" customWidth="1"/>
    <col min="4358" max="4606" width="9.42578125" style="2"/>
    <col min="4607" max="4607" width="54.85546875" style="2" bestFit="1" customWidth="1"/>
    <col min="4608" max="4608" width="14.28515625" style="2" bestFit="1" customWidth="1"/>
    <col min="4609" max="4609" width="17" style="2" customWidth="1"/>
    <col min="4610" max="4610" width="17.140625" style="2" bestFit="1" customWidth="1"/>
    <col min="4611" max="4611" width="15.28515625" style="2" bestFit="1" customWidth="1"/>
    <col min="4612" max="4612" width="16.28515625" style="2" customWidth="1"/>
    <col min="4613" max="4613" width="18.28515625" style="2" customWidth="1"/>
    <col min="4614" max="4862" width="9.42578125" style="2"/>
    <col min="4863" max="4863" width="54.85546875" style="2" bestFit="1" customWidth="1"/>
    <col min="4864" max="4864" width="14.28515625" style="2" bestFit="1" customWidth="1"/>
    <col min="4865" max="4865" width="17" style="2" customWidth="1"/>
    <col min="4866" max="4866" width="17.140625" style="2" bestFit="1" customWidth="1"/>
    <col min="4867" max="4867" width="15.28515625" style="2" bestFit="1" customWidth="1"/>
    <col min="4868" max="4868" width="16.28515625" style="2" customWidth="1"/>
    <col min="4869" max="4869" width="18.28515625" style="2" customWidth="1"/>
    <col min="4870" max="5118" width="9.42578125" style="2"/>
    <col min="5119" max="5119" width="54.85546875" style="2" bestFit="1" customWidth="1"/>
    <col min="5120" max="5120" width="14.28515625" style="2" bestFit="1" customWidth="1"/>
    <col min="5121" max="5121" width="17" style="2" customWidth="1"/>
    <col min="5122" max="5122" width="17.140625" style="2" bestFit="1" customWidth="1"/>
    <col min="5123" max="5123" width="15.28515625" style="2" bestFit="1" customWidth="1"/>
    <col min="5124" max="5124" width="16.28515625" style="2" customWidth="1"/>
    <col min="5125" max="5125" width="18.28515625" style="2" customWidth="1"/>
    <col min="5126" max="5374" width="9.42578125" style="2"/>
    <col min="5375" max="5375" width="54.85546875" style="2" bestFit="1" customWidth="1"/>
    <col min="5376" max="5376" width="14.28515625" style="2" bestFit="1" customWidth="1"/>
    <col min="5377" max="5377" width="17" style="2" customWidth="1"/>
    <col min="5378" max="5378" width="17.140625" style="2" bestFit="1" customWidth="1"/>
    <col min="5379" max="5379" width="15.28515625" style="2" bestFit="1" customWidth="1"/>
    <col min="5380" max="5380" width="16.28515625" style="2" customWidth="1"/>
    <col min="5381" max="5381" width="18.28515625" style="2" customWidth="1"/>
    <col min="5382" max="5630" width="9.42578125" style="2"/>
    <col min="5631" max="5631" width="54.85546875" style="2" bestFit="1" customWidth="1"/>
    <col min="5632" max="5632" width="14.28515625" style="2" bestFit="1" customWidth="1"/>
    <col min="5633" max="5633" width="17" style="2" customWidth="1"/>
    <col min="5634" max="5634" width="17.140625" style="2" bestFit="1" customWidth="1"/>
    <col min="5635" max="5635" width="15.28515625" style="2" bestFit="1" customWidth="1"/>
    <col min="5636" max="5636" width="16.28515625" style="2" customWidth="1"/>
    <col min="5637" max="5637" width="18.28515625" style="2" customWidth="1"/>
    <col min="5638" max="5886" width="9.42578125" style="2"/>
    <col min="5887" max="5887" width="54.85546875" style="2" bestFit="1" customWidth="1"/>
    <col min="5888" max="5888" width="14.28515625" style="2" bestFit="1" customWidth="1"/>
    <col min="5889" max="5889" width="17" style="2" customWidth="1"/>
    <col min="5890" max="5890" width="17.140625" style="2" bestFit="1" customWidth="1"/>
    <col min="5891" max="5891" width="15.28515625" style="2" bestFit="1" customWidth="1"/>
    <col min="5892" max="5892" width="16.28515625" style="2" customWidth="1"/>
    <col min="5893" max="5893" width="18.28515625" style="2" customWidth="1"/>
    <col min="5894" max="6142" width="9.42578125" style="2"/>
    <col min="6143" max="6143" width="54.85546875" style="2" bestFit="1" customWidth="1"/>
    <col min="6144" max="6144" width="14.28515625" style="2" bestFit="1" customWidth="1"/>
    <col min="6145" max="6145" width="17" style="2" customWidth="1"/>
    <col min="6146" max="6146" width="17.140625" style="2" bestFit="1" customWidth="1"/>
    <col min="6147" max="6147" width="15.28515625" style="2" bestFit="1" customWidth="1"/>
    <col min="6148" max="6148" width="16.28515625" style="2" customWidth="1"/>
    <col min="6149" max="6149" width="18.28515625" style="2" customWidth="1"/>
    <col min="6150" max="6398" width="9.42578125" style="2"/>
    <col min="6399" max="6399" width="54.85546875" style="2" bestFit="1" customWidth="1"/>
    <col min="6400" max="6400" width="14.28515625" style="2" bestFit="1" customWidth="1"/>
    <col min="6401" max="6401" width="17" style="2" customWidth="1"/>
    <col min="6402" max="6402" width="17.140625" style="2" bestFit="1" customWidth="1"/>
    <col min="6403" max="6403" width="15.28515625" style="2" bestFit="1" customWidth="1"/>
    <col min="6404" max="6404" width="16.28515625" style="2" customWidth="1"/>
    <col min="6405" max="6405" width="18.28515625" style="2" customWidth="1"/>
    <col min="6406" max="6654" width="9.42578125" style="2"/>
    <col min="6655" max="6655" width="54.85546875" style="2" bestFit="1" customWidth="1"/>
    <col min="6656" max="6656" width="14.28515625" style="2" bestFit="1" customWidth="1"/>
    <col min="6657" max="6657" width="17" style="2" customWidth="1"/>
    <col min="6658" max="6658" width="17.140625" style="2" bestFit="1" customWidth="1"/>
    <col min="6659" max="6659" width="15.28515625" style="2" bestFit="1" customWidth="1"/>
    <col min="6660" max="6660" width="16.28515625" style="2" customWidth="1"/>
    <col min="6661" max="6661" width="18.28515625" style="2" customWidth="1"/>
    <col min="6662" max="6910" width="9.42578125" style="2"/>
    <col min="6911" max="6911" width="54.85546875" style="2" bestFit="1" customWidth="1"/>
    <col min="6912" max="6912" width="14.28515625" style="2" bestFit="1" customWidth="1"/>
    <col min="6913" max="6913" width="17" style="2" customWidth="1"/>
    <col min="6914" max="6914" width="17.140625" style="2" bestFit="1" customWidth="1"/>
    <col min="6915" max="6915" width="15.28515625" style="2" bestFit="1" customWidth="1"/>
    <col min="6916" max="6916" width="16.28515625" style="2" customWidth="1"/>
    <col min="6917" max="6917" width="18.28515625" style="2" customWidth="1"/>
    <col min="6918" max="7166" width="9.42578125" style="2"/>
    <col min="7167" max="7167" width="54.85546875" style="2" bestFit="1" customWidth="1"/>
    <col min="7168" max="7168" width="14.28515625" style="2" bestFit="1" customWidth="1"/>
    <col min="7169" max="7169" width="17" style="2" customWidth="1"/>
    <col min="7170" max="7170" width="17.140625" style="2" bestFit="1" customWidth="1"/>
    <col min="7171" max="7171" width="15.28515625" style="2" bestFit="1" customWidth="1"/>
    <col min="7172" max="7172" width="16.28515625" style="2" customWidth="1"/>
    <col min="7173" max="7173" width="18.28515625" style="2" customWidth="1"/>
    <col min="7174" max="7422" width="9.42578125" style="2"/>
    <col min="7423" max="7423" width="54.85546875" style="2" bestFit="1" customWidth="1"/>
    <col min="7424" max="7424" width="14.28515625" style="2" bestFit="1" customWidth="1"/>
    <col min="7425" max="7425" width="17" style="2" customWidth="1"/>
    <col min="7426" max="7426" width="17.140625" style="2" bestFit="1" customWidth="1"/>
    <col min="7427" max="7427" width="15.28515625" style="2" bestFit="1" customWidth="1"/>
    <col min="7428" max="7428" width="16.28515625" style="2" customWidth="1"/>
    <col min="7429" max="7429" width="18.28515625" style="2" customWidth="1"/>
    <col min="7430" max="7678" width="9.42578125" style="2"/>
    <col min="7679" max="7679" width="54.85546875" style="2" bestFit="1" customWidth="1"/>
    <col min="7680" max="7680" width="14.28515625" style="2" bestFit="1" customWidth="1"/>
    <col min="7681" max="7681" width="17" style="2" customWidth="1"/>
    <col min="7682" max="7682" width="17.140625" style="2" bestFit="1" customWidth="1"/>
    <col min="7683" max="7683" width="15.28515625" style="2" bestFit="1" customWidth="1"/>
    <col min="7684" max="7684" width="16.28515625" style="2" customWidth="1"/>
    <col min="7685" max="7685" width="18.28515625" style="2" customWidth="1"/>
    <col min="7686" max="7934" width="9.42578125" style="2"/>
    <col min="7935" max="7935" width="54.85546875" style="2" bestFit="1" customWidth="1"/>
    <col min="7936" max="7936" width="14.28515625" style="2" bestFit="1" customWidth="1"/>
    <col min="7937" max="7937" width="17" style="2" customWidth="1"/>
    <col min="7938" max="7938" width="17.140625" style="2" bestFit="1" customWidth="1"/>
    <col min="7939" max="7939" width="15.28515625" style="2" bestFit="1" customWidth="1"/>
    <col min="7940" max="7940" width="16.28515625" style="2" customWidth="1"/>
    <col min="7941" max="7941" width="18.28515625" style="2" customWidth="1"/>
    <col min="7942" max="8190" width="9.42578125" style="2"/>
    <col min="8191" max="8191" width="54.85546875" style="2" bestFit="1" customWidth="1"/>
    <col min="8192" max="8192" width="14.28515625" style="2" bestFit="1" customWidth="1"/>
    <col min="8193" max="8193" width="17" style="2" customWidth="1"/>
    <col min="8194" max="8194" width="17.140625" style="2" bestFit="1" customWidth="1"/>
    <col min="8195" max="8195" width="15.28515625" style="2" bestFit="1" customWidth="1"/>
    <col min="8196" max="8196" width="16.28515625" style="2" customWidth="1"/>
    <col min="8197" max="8197" width="18.28515625" style="2" customWidth="1"/>
    <col min="8198" max="8446" width="9.42578125" style="2"/>
    <col min="8447" max="8447" width="54.85546875" style="2" bestFit="1" customWidth="1"/>
    <col min="8448" max="8448" width="14.28515625" style="2" bestFit="1" customWidth="1"/>
    <col min="8449" max="8449" width="17" style="2" customWidth="1"/>
    <col min="8450" max="8450" width="17.140625" style="2" bestFit="1" customWidth="1"/>
    <col min="8451" max="8451" width="15.28515625" style="2" bestFit="1" customWidth="1"/>
    <col min="8452" max="8452" width="16.28515625" style="2" customWidth="1"/>
    <col min="8453" max="8453" width="18.28515625" style="2" customWidth="1"/>
    <col min="8454" max="8702" width="9.42578125" style="2"/>
    <col min="8703" max="8703" width="54.85546875" style="2" bestFit="1" customWidth="1"/>
    <col min="8704" max="8704" width="14.28515625" style="2" bestFit="1" customWidth="1"/>
    <col min="8705" max="8705" width="17" style="2" customWidth="1"/>
    <col min="8706" max="8706" width="17.140625" style="2" bestFit="1" customWidth="1"/>
    <col min="8707" max="8707" width="15.28515625" style="2" bestFit="1" customWidth="1"/>
    <col min="8708" max="8708" width="16.28515625" style="2" customWidth="1"/>
    <col min="8709" max="8709" width="18.28515625" style="2" customWidth="1"/>
    <col min="8710" max="8958" width="9.42578125" style="2"/>
    <col min="8959" max="8959" width="54.85546875" style="2" bestFit="1" customWidth="1"/>
    <col min="8960" max="8960" width="14.28515625" style="2" bestFit="1" customWidth="1"/>
    <col min="8961" max="8961" width="17" style="2" customWidth="1"/>
    <col min="8962" max="8962" width="17.140625" style="2" bestFit="1" customWidth="1"/>
    <col min="8963" max="8963" width="15.28515625" style="2" bestFit="1" customWidth="1"/>
    <col min="8964" max="8964" width="16.28515625" style="2" customWidth="1"/>
    <col min="8965" max="8965" width="18.28515625" style="2" customWidth="1"/>
    <col min="8966" max="9214" width="9.42578125" style="2"/>
    <col min="9215" max="9215" width="54.85546875" style="2" bestFit="1" customWidth="1"/>
    <col min="9216" max="9216" width="14.28515625" style="2" bestFit="1" customWidth="1"/>
    <col min="9217" max="9217" width="17" style="2" customWidth="1"/>
    <col min="9218" max="9218" width="17.140625" style="2" bestFit="1" customWidth="1"/>
    <col min="9219" max="9219" width="15.28515625" style="2" bestFit="1" customWidth="1"/>
    <col min="9220" max="9220" width="16.28515625" style="2" customWidth="1"/>
    <col min="9221" max="9221" width="18.28515625" style="2" customWidth="1"/>
    <col min="9222" max="9470" width="9.42578125" style="2"/>
    <col min="9471" max="9471" width="54.85546875" style="2" bestFit="1" customWidth="1"/>
    <col min="9472" max="9472" width="14.28515625" style="2" bestFit="1" customWidth="1"/>
    <col min="9473" max="9473" width="17" style="2" customWidth="1"/>
    <col min="9474" max="9474" width="17.140625" style="2" bestFit="1" customWidth="1"/>
    <col min="9475" max="9475" width="15.28515625" style="2" bestFit="1" customWidth="1"/>
    <col min="9476" max="9476" width="16.28515625" style="2" customWidth="1"/>
    <col min="9477" max="9477" width="18.28515625" style="2" customWidth="1"/>
    <col min="9478" max="9726" width="9.42578125" style="2"/>
    <col min="9727" max="9727" width="54.85546875" style="2" bestFit="1" customWidth="1"/>
    <col min="9728" max="9728" width="14.28515625" style="2" bestFit="1" customWidth="1"/>
    <col min="9729" max="9729" width="17" style="2" customWidth="1"/>
    <col min="9730" max="9730" width="17.140625" style="2" bestFit="1" customWidth="1"/>
    <col min="9731" max="9731" width="15.28515625" style="2" bestFit="1" customWidth="1"/>
    <col min="9732" max="9732" width="16.28515625" style="2" customWidth="1"/>
    <col min="9733" max="9733" width="18.28515625" style="2" customWidth="1"/>
    <col min="9734" max="9982" width="9.42578125" style="2"/>
    <col min="9983" max="9983" width="54.85546875" style="2" bestFit="1" customWidth="1"/>
    <col min="9984" max="9984" width="14.28515625" style="2" bestFit="1" customWidth="1"/>
    <col min="9985" max="9985" width="17" style="2" customWidth="1"/>
    <col min="9986" max="9986" width="17.140625" style="2" bestFit="1" customWidth="1"/>
    <col min="9987" max="9987" width="15.28515625" style="2" bestFit="1" customWidth="1"/>
    <col min="9988" max="9988" width="16.28515625" style="2" customWidth="1"/>
    <col min="9989" max="9989" width="18.28515625" style="2" customWidth="1"/>
    <col min="9990" max="10238" width="9.42578125" style="2"/>
    <col min="10239" max="10239" width="54.85546875" style="2" bestFit="1" customWidth="1"/>
    <col min="10240" max="10240" width="14.28515625" style="2" bestFit="1" customWidth="1"/>
    <col min="10241" max="10241" width="17" style="2" customWidth="1"/>
    <col min="10242" max="10242" width="17.140625" style="2" bestFit="1" customWidth="1"/>
    <col min="10243" max="10243" width="15.28515625" style="2" bestFit="1" customWidth="1"/>
    <col min="10244" max="10244" width="16.28515625" style="2" customWidth="1"/>
    <col min="10245" max="10245" width="18.28515625" style="2" customWidth="1"/>
    <col min="10246" max="10494" width="9.42578125" style="2"/>
    <col min="10495" max="10495" width="54.85546875" style="2" bestFit="1" customWidth="1"/>
    <col min="10496" max="10496" width="14.28515625" style="2" bestFit="1" customWidth="1"/>
    <col min="10497" max="10497" width="17" style="2" customWidth="1"/>
    <col min="10498" max="10498" width="17.140625" style="2" bestFit="1" customWidth="1"/>
    <col min="10499" max="10499" width="15.28515625" style="2" bestFit="1" customWidth="1"/>
    <col min="10500" max="10500" width="16.28515625" style="2" customWidth="1"/>
    <col min="10501" max="10501" width="18.28515625" style="2" customWidth="1"/>
    <col min="10502" max="10750" width="9.42578125" style="2"/>
    <col min="10751" max="10751" width="54.85546875" style="2" bestFit="1" customWidth="1"/>
    <col min="10752" max="10752" width="14.28515625" style="2" bestFit="1" customWidth="1"/>
    <col min="10753" max="10753" width="17" style="2" customWidth="1"/>
    <col min="10754" max="10754" width="17.140625" style="2" bestFit="1" customWidth="1"/>
    <col min="10755" max="10755" width="15.28515625" style="2" bestFit="1" customWidth="1"/>
    <col min="10756" max="10756" width="16.28515625" style="2" customWidth="1"/>
    <col min="10757" max="10757" width="18.28515625" style="2" customWidth="1"/>
    <col min="10758" max="11006" width="9.42578125" style="2"/>
    <col min="11007" max="11007" width="54.85546875" style="2" bestFit="1" customWidth="1"/>
    <col min="11008" max="11008" width="14.28515625" style="2" bestFit="1" customWidth="1"/>
    <col min="11009" max="11009" width="17" style="2" customWidth="1"/>
    <col min="11010" max="11010" width="17.140625" style="2" bestFit="1" customWidth="1"/>
    <col min="11011" max="11011" width="15.28515625" style="2" bestFit="1" customWidth="1"/>
    <col min="11012" max="11012" width="16.28515625" style="2" customWidth="1"/>
    <col min="11013" max="11013" width="18.28515625" style="2" customWidth="1"/>
    <col min="11014" max="11262" width="9.42578125" style="2"/>
    <col min="11263" max="11263" width="54.85546875" style="2" bestFit="1" customWidth="1"/>
    <col min="11264" max="11264" width="14.28515625" style="2" bestFit="1" customWidth="1"/>
    <col min="11265" max="11265" width="17" style="2" customWidth="1"/>
    <col min="11266" max="11266" width="17.140625" style="2" bestFit="1" customWidth="1"/>
    <col min="11267" max="11267" width="15.28515625" style="2" bestFit="1" customWidth="1"/>
    <col min="11268" max="11268" width="16.28515625" style="2" customWidth="1"/>
    <col min="11269" max="11269" width="18.28515625" style="2" customWidth="1"/>
    <col min="11270" max="11518" width="9.42578125" style="2"/>
    <col min="11519" max="11519" width="54.85546875" style="2" bestFit="1" customWidth="1"/>
    <col min="11520" max="11520" width="14.28515625" style="2" bestFit="1" customWidth="1"/>
    <col min="11521" max="11521" width="17" style="2" customWidth="1"/>
    <col min="11522" max="11522" width="17.140625" style="2" bestFit="1" customWidth="1"/>
    <col min="11523" max="11523" width="15.28515625" style="2" bestFit="1" customWidth="1"/>
    <col min="11524" max="11524" width="16.28515625" style="2" customWidth="1"/>
    <col min="11525" max="11525" width="18.28515625" style="2" customWidth="1"/>
    <col min="11526" max="11774" width="9.42578125" style="2"/>
    <col min="11775" max="11775" width="54.85546875" style="2" bestFit="1" customWidth="1"/>
    <col min="11776" max="11776" width="14.28515625" style="2" bestFit="1" customWidth="1"/>
    <col min="11777" max="11777" width="17" style="2" customWidth="1"/>
    <col min="11778" max="11778" width="17.140625" style="2" bestFit="1" customWidth="1"/>
    <col min="11779" max="11779" width="15.28515625" style="2" bestFit="1" customWidth="1"/>
    <col min="11780" max="11780" width="16.28515625" style="2" customWidth="1"/>
    <col min="11781" max="11781" width="18.28515625" style="2" customWidth="1"/>
    <col min="11782" max="12030" width="9.42578125" style="2"/>
    <col min="12031" max="12031" width="54.85546875" style="2" bestFit="1" customWidth="1"/>
    <col min="12032" max="12032" width="14.28515625" style="2" bestFit="1" customWidth="1"/>
    <col min="12033" max="12033" width="17" style="2" customWidth="1"/>
    <col min="12034" max="12034" width="17.140625" style="2" bestFit="1" customWidth="1"/>
    <col min="12035" max="12035" width="15.28515625" style="2" bestFit="1" customWidth="1"/>
    <col min="12036" max="12036" width="16.28515625" style="2" customWidth="1"/>
    <col min="12037" max="12037" width="18.28515625" style="2" customWidth="1"/>
    <col min="12038" max="12286" width="9.42578125" style="2"/>
    <col min="12287" max="12287" width="54.85546875" style="2" bestFit="1" customWidth="1"/>
    <col min="12288" max="12288" width="14.28515625" style="2" bestFit="1" customWidth="1"/>
    <col min="12289" max="12289" width="17" style="2" customWidth="1"/>
    <col min="12290" max="12290" width="17.140625" style="2" bestFit="1" customWidth="1"/>
    <col min="12291" max="12291" width="15.28515625" style="2" bestFit="1" customWidth="1"/>
    <col min="12292" max="12292" width="16.28515625" style="2" customWidth="1"/>
    <col min="12293" max="12293" width="18.28515625" style="2" customWidth="1"/>
    <col min="12294" max="12542" width="9.42578125" style="2"/>
    <col min="12543" max="12543" width="54.85546875" style="2" bestFit="1" customWidth="1"/>
    <col min="12544" max="12544" width="14.28515625" style="2" bestFit="1" customWidth="1"/>
    <col min="12545" max="12545" width="17" style="2" customWidth="1"/>
    <col min="12546" max="12546" width="17.140625" style="2" bestFit="1" customWidth="1"/>
    <col min="12547" max="12547" width="15.28515625" style="2" bestFit="1" customWidth="1"/>
    <col min="12548" max="12548" width="16.28515625" style="2" customWidth="1"/>
    <col min="12549" max="12549" width="18.28515625" style="2" customWidth="1"/>
    <col min="12550" max="12798" width="9.42578125" style="2"/>
    <col min="12799" max="12799" width="54.85546875" style="2" bestFit="1" customWidth="1"/>
    <col min="12800" max="12800" width="14.28515625" style="2" bestFit="1" customWidth="1"/>
    <col min="12801" max="12801" width="17" style="2" customWidth="1"/>
    <col min="12802" max="12802" width="17.140625" style="2" bestFit="1" customWidth="1"/>
    <col min="12803" max="12803" width="15.28515625" style="2" bestFit="1" customWidth="1"/>
    <col min="12804" max="12804" width="16.28515625" style="2" customWidth="1"/>
    <col min="12805" max="12805" width="18.28515625" style="2" customWidth="1"/>
    <col min="12806" max="13054" width="9.42578125" style="2"/>
    <col min="13055" max="13055" width="54.85546875" style="2" bestFit="1" customWidth="1"/>
    <col min="13056" max="13056" width="14.28515625" style="2" bestFit="1" customWidth="1"/>
    <col min="13057" max="13057" width="17" style="2" customWidth="1"/>
    <col min="13058" max="13058" width="17.140625" style="2" bestFit="1" customWidth="1"/>
    <col min="13059" max="13059" width="15.28515625" style="2" bestFit="1" customWidth="1"/>
    <col min="13060" max="13060" width="16.28515625" style="2" customWidth="1"/>
    <col min="13061" max="13061" width="18.28515625" style="2" customWidth="1"/>
    <col min="13062" max="13310" width="9.42578125" style="2"/>
    <col min="13311" max="13311" width="54.85546875" style="2" bestFit="1" customWidth="1"/>
    <col min="13312" max="13312" width="14.28515625" style="2" bestFit="1" customWidth="1"/>
    <col min="13313" max="13313" width="17" style="2" customWidth="1"/>
    <col min="13314" max="13314" width="17.140625" style="2" bestFit="1" customWidth="1"/>
    <col min="13315" max="13315" width="15.28515625" style="2" bestFit="1" customWidth="1"/>
    <col min="13316" max="13316" width="16.28515625" style="2" customWidth="1"/>
    <col min="13317" max="13317" width="18.28515625" style="2" customWidth="1"/>
    <col min="13318" max="13566" width="9.42578125" style="2"/>
    <col min="13567" max="13567" width="54.85546875" style="2" bestFit="1" customWidth="1"/>
    <col min="13568" max="13568" width="14.28515625" style="2" bestFit="1" customWidth="1"/>
    <col min="13569" max="13569" width="17" style="2" customWidth="1"/>
    <col min="13570" max="13570" width="17.140625" style="2" bestFit="1" customWidth="1"/>
    <col min="13571" max="13571" width="15.28515625" style="2" bestFit="1" customWidth="1"/>
    <col min="13572" max="13572" width="16.28515625" style="2" customWidth="1"/>
    <col min="13573" max="13573" width="18.28515625" style="2" customWidth="1"/>
    <col min="13574" max="13822" width="9.42578125" style="2"/>
    <col min="13823" max="13823" width="54.85546875" style="2" bestFit="1" customWidth="1"/>
    <col min="13824" max="13824" width="14.28515625" style="2" bestFit="1" customWidth="1"/>
    <col min="13825" max="13825" width="17" style="2" customWidth="1"/>
    <col min="13826" max="13826" width="17.140625" style="2" bestFit="1" customWidth="1"/>
    <col min="13827" max="13827" width="15.28515625" style="2" bestFit="1" customWidth="1"/>
    <col min="13828" max="13828" width="16.28515625" style="2" customWidth="1"/>
    <col min="13829" max="13829" width="18.28515625" style="2" customWidth="1"/>
    <col min="13830" max="14078" width="9.42578125" style="2"/>
    <col min="14079" max="14079" width="54.85546875" style="2" bestFit="1" customWidth="1"/>
    <col min="14080" max="14080" width="14.28515625" style="2" bestFit="1" customWidth="1"/>
    <col min="14081" max="14081" width="17" style="2" customWidth="1"/>
    <col min="14082" max="14082" width="17.140625" style="2" bestFit="1" customWidth="1"/>
    <col min="14083" max="14083" width="15.28515625" style="2" bestFit="1" customWidth="1"/>
    <col min="14084" max="14084" width="16.28515625" style="2" customWidth="1"/>
    <col min="14085" max="14085" width="18.28515625" style="2" customWidth="1"/>
    <col min="14086" max="14334" width="9.42578125" style="2"/>
    <col min="14335" max="14335" width="54.85546875" style="2" bestFit="1" customWidth="1"/>
    <col min="14336" max="14336" width="14.28515625" style="2" bestFit="1" customWidth="1"/>
    <col min="14337" max="14337" width="17" style="2" customWidth="1"/>
    <col min="14338" max="14338" width="17.140625" style="2" bestFit="1" customWidth="1"/>
    <col min="14339" max="14339" width="15.28515625" style="2" bestFit="1" customWidth="1"/>
    <col min="14340" max="14340" width="16.28515625" style="2" customWidth="1"/>
    <col min="14341" max="14341" width="18.28515625" style="2" customWidth="1"/>
    <col min="14342" max="14590" width="9.42578125" style="2"/>
    <col min="14591" max="14591" width="54.85546875" style="2" bestFit="1" customWidth="1"/>
    <col min="14592" max="14592" width="14.28515625" style="2" bestFit="1" customWidth="1"/>
    <col min="14593" max="14593" width="17" style="2" customWidth="1"/>
    <col min="14594" max="14594" width="17.140625" style="2" bestFit="1" customWidth="1"/>
    <col min="14595" max="14595" width="15.28515625" style="2" bestFit="1" customWidth="1"/>
    <col min="14596" max="14596" width="16.28515625" style="2" customWidth="1"/>
    <col min="14597" max="14597" width="18.28515625" style="2" customWidth="1"/>
    <col min="14598" max="14846" width="9.42578125" style="2"/>
    <col min="14847" max="14847" width="54.85546875" style="2" bestFit="1" customWidth="1"/>
    <col min="14848" max="14848" width="14.28515625" style="2" bestFit="1" customWidth="1"/>
    <col min="14849" max="14849" width="17" style="2" customWidth="1"/>
    <col min="14850" max="14850" width="17.140625" style="2" bestFit="1" customWidth="1"/>
    <col min="14851" max="14851" width="15.28515625" style="2" bestFit="1" customWidth="1"/>
    <col min="14852" max="14852" width="16.28515625" style="2" customWidth="1"/>
    <col min="14853" max="14853" width="18.28515625" style="2" customWidth="1"/>
    <col min="14854" max="15102" width="9.42578125" style="2"/>
    <col min="15103" max="15103" width="54.85546875" style="2" bestFit="1" customWidth="1"/>
    <col min="15104" max="15104" width="14.28515625" style="2" bestFit="1" customWidth="1"/>
    <col min="15105" max="15105" width="17" style="2" customWidth="1"/>
    <col min="15106" max="15106" width="17.140625" style="2" bestFit="1" customWidth="1"/>
    <col min="15107" max="15107" width="15.28515625" style="2" bestFit="1" customWidth="1"/>
    <col min="15108" max="15108" width="16.28515625" style="2" customWidth="1"/>
    <col min="15109" max="15109" width="18.28515625" style="2" customWidth="1"/>
    <col min="15110" max="15358" width="9.42578125" style="2"/>
    <col min="15359" max="15359" width="54.85546875" style="2" bestFit="1" customWidth="1"/>
    <col min="15360" max="15360" width="14.28515625" style="2" bestFit="1" customWidth="1"/>
    <col min="15361" max="15361" width="17" style="2" customWidth="1"/>
    <col min="15362" max="15362" width="17.140625" style="2" bestFit="1" customWidth="1"/>
    <col min="15363" max="15363" width="15.28515625" style="2" bestFit="1" customWidth="1"/>
    <col min="15364" max="15364" width="16.28515625" style="2" customWidth="1"/>
    <col min="15365" max="15365" width="18.28515625" style="2" customWidth="1"/>
    <col min="15366" max="15614" width="9.42578125" style="2"/>
    <col min="15615" max="15615" width="54.85546875" style="2" bestFit="1" customWidth="1"/>
    <col min="15616" max="15616" width="14.28515625" style="2" bestFit="1" customWidth="1"/>
    <col min="15617" max="15617" width="17" style="2" customWidth="1"/>
    <col min="15618" max="15618" width="17.140625" style="2" bestFit="1" customWidth="1"/>
    <col min="15619" max="15619" width="15.28515625" style="2" bestFit="1" customWidth="1"/>
    <col min="15620" max="15620" width="16.28515625" style="2" customWidth="1"/>
    <col min="15621" max="15621" width="18.28515625" style="2" customWidth="1"/>
    <col min="15622" max="15870" width="9.42578125" style="2"/>
    <col min="15871" max="15871" width="54.85546875" style="2" bestFit="1" customWidth="1"/>
    <col min="15872" max="15872" width="14.28515625" style="2" bestFit="1" customWidth="1"/>
    <col min="15873" max="15873" width="17" style="2" customWidth="1"/>
    <col min="15874" max="15874" width="17.140625" style="2" bestFit="1" customWidth="1"/>
    <col min="15875" max="15875" width="15.28515625" style="2" bestFit="1" customWidth="1"/>
    <col min="15876" max="15876" width="16.28515625" style="2" customWidth="1"/>
    <col min="15877" max="15877" width="18.28515625" style="2" customWidth="1"/>
    <col min="15878" max="16126" width="9.42578125" style="2"/>
    <col min="16127" max="16127" width="54.85546875" style="2" bestFit="1" customWidth="1"/>
    <col min="16128" max="16128" width="14.28515625" style="2" bestFit="1" customWidth="1"/>
    <col min="16129" max="16129" width="17" style="2" customWidth="1"/>
    <col min="16130" max="16130" width="17.140625" style="2" bestFit="1" customWidth="1"/>
    <col min="16131" max="16131" width="15.28515625" style="2" bestFit="1" customWidth="1"/>
    <col min="16132" max="16132" width="16.28515625" style="2" customWidth="1"/>
    <col min="16133" max="16133" width="18.28515625" style="2" customWidth="1"/>
    <col min="16134" max="16384" width="9.42578125" style="2"/>
  </cols>
  <sheetData>
    <row r="1" spans="1:7" ht="37.5" customHeight="1">
      <c r="A1" s="92" t="s">
        <v>172</v>
      </c>
      <c r="B1" s="92"/>
      <c r="C1" s="92"/>
      <c r="D1" s="92"/>
      <c r="E1" s="92"/>
    </row>
    <row r="2" spans="1:7" ht="96.75" customHeight="1">
      <c r="A2" s="1" t="s">
        <v>173</v>
      </c>
      <c r="B2" s="1" t="s">
        <v>174</v>
      </c>
      <c r="C2" s="3" t="s">
        <v>175</v>
      </c>
      <c r="D2" s="44" t="s">
        <v>267</v>
      </c>
      <c r="E2" s="1" t="s">
        <v>171</v>
      </c>
    </row>
    <row r="3" spans="1:7" s="8" customFormat="1">
      <c r="A3" s="4" t="s">
        <v>176</v>
      </c>
      <c r="B3" s="5"/>
      <c r="C3" s="6">
        <f>C4+C12+C17+C21+C28+C30+C35</f>
        <v>422521969.91999996</v>
      </c>
      <c r="D3" s="6">
        <f>D4+D12+D17+D21+D28+D30+D35</f>
        <v>287017697.82999998</v>
      </c>
      <c r="E3" s="7">
        <f>D3/C3*100</f>
        <v>67.929650589374972</v>
      </c>
    </row>
    <row r="4" spans="1:7">
      <c r="A4" s="9" t="s">
        <v>177</v>
      </c>
      <c r="B4" s="10" t="s">
        <v>178</v>
      </c>
      <c r="C4" s="11">
        <f>SUM(C5:C11)</f>
        <v>81440943.430000007</v>
      </c>
      <c r="D4" s="11">
        <f>SUM(D5:D11)</f>
        <v>56592780.650000006</v>
      </c>
      <c r="E4" s="12">
        <f t="shared" ref="E4:E36" si="0">D4/C4*100</f>
        <v>69.489348068078982</v>
      </c>
      <c r="G4" s="13"/>
    </row>
    <row r="5" spans="1:7" ht="47.25">
      <c r="A5" s="14" t="s">
        <v>179</v>
      </c>
      <c r="B5" s="15" t="s">
        <v>180</v>
      </c>
      <c r="C5" s="46">
        <v>3753926.15</v>
      </c>
      <c r="D5" s="46">
        <v>2852286.99</v>
      </c>
      <c r="E5" s="16">
        <f t="shared" si="0"/>
        <v>75.981435862823261</v>
      </c>
    </row>
    <row r="6" spans="1:7" ht="63">
      <c r="A6" s="14" t="s">
        <v>181</v>
      </c>
      <c r="B6" s="15" t="s">
        <v>182</v>
      </c>
      <c r="C6" s="46">
        <v>707338</v>
      </c>
      <c r="D6" s="46">
        <v>561642.74</v>
      </c>
      <c r="E6" s="16">
        <f t="shared" si="0"/>
        <v>79.402314028088412</v>
      </c>
    </row>
    <row r="7" spans="1:7" ht="63">
      <c r="A7" s="14" t="s">
        <v>183</v>
      </c>
      <c r="B7" s="15" t="s">
        <v>184</v>
      </c>
      <c r="C7" s="46">
        <v>32068850.879999999</v>
      </c>
      <c r="D7" s="46">
        <v>22144830.510000002</v>
      </c>
      <c r="E7" s="16">
        <f>D7/C7*100</f>
        <v>69.054019406135964</v>
      </c>
    </row>
    <row r="8" spans="1:7">
      <c r="A8" s="14" t="s">
        <v>185</v>
      </c>
      <c r="B8" s="17" t="s">
        <v>186</v>
      </c>
      <c r="C8" s="18">
        <v>0</v>
      </c>
      <c r="D8" s="18">
        <v>0</v>
      </c>
      <c r="E8" s="16" t="s">
        <v>3</v>
      </c>
    </row>
    <row r="9" spans="1:7" ht="47.25">
      <c r="A9" s="14" t="s">
        <v>187</v>
      </c>
      <c r="B9" s="15" t="s">
        <v>188</v>
      </c>
      <c r="C9" s="46">
        <v>9492113.0500000007</v>
      </c>
      <c r="D9" s="46">
        <v>5741485.7800000003</v>
      </c>
      <c r="E9" s="19">
        <f>D9/C9*100</f>
        <v>60.486908971232701</v>
      </c>
    </row>
    <row r="10" spans="1:7">
      <c r="A10" s="14" t="s">
        <v>189</v>
      </c>
      <c r="B10" s="17" t="s">
        <v>190</v>
      </c>
      <c r="C10" s="43">
        <v>80000</v>
      </c>
      <c r="D10" s="43">
        <v>0</v>
      </c>
      <c r="E10" s="16">
        <f>D10/C10*100</f>
        <v>0</v>
      </c>
    </row>
    <row r="11" spans="1:7">
      <c r="A11" s="14" t="s">
        <v>191</v>
      </c>
      <c r="B11" s="15" t="s">
        <v>192</v>
      </c>
      <c r="C11" s="46">
        <v>35338715.350000001</v>
      </c>
      <c r="D11" s="46">
        <v>25292534.629999999</v>
      </c>
      <c r="E11" s="16">
        <f>D11/C11*100</f>
        <v>71.57174328353166</v>
      </c>
    </row>
    <row r="12" spans="1:7">
      <c r="A12" s="9" t="s">
        <v>193</v>
      </c>
      <c r="B12" s="10" t="s">
        <v>194</v>
      </c>
      <c r="C12" s="11">
        <f>SUM(C13:C16)</f>
        <v>37329712.359999999</v>
      </c>
      <c r="D12" s="11">
        <f>SUM(D13:D16)</f>
        <v>21405760.969999999</v>
      </c>
      <c r="E12" s="12">
        <f t="shared" si="0"/>
        <v>57.342421403002739</v>
      </c>
    </row>
    <row r="13" spans="1:7">
      <c r="A13" s="14" t="s">
        <v>195</v>
      </c>
      <c r="B13" s="15" t="s">
        <v>196</v>
      </c>
      <c r="C13" s="46">
        <v>615684.6</v>
      </c>
      <c r="D13" s="46">
        <v>73869</v>
      </c>
      <c r="E13" s="16">
        <f t="shared" si="0"/>
        <v>11.997863841323952</v>
      </c>
    </row>
    <row r="14" spans="1:7">
      <c r="A14" s="14" t="s">
        <v>197</v>
      </c>
      <c r="B14" s="15" t="s">
        <v>198</v>
      </c>
      <c r="C14" s="46">
        <v>10709500</v>
      </c>
      <c r="D14" s="46">
        <v>7574347</v>
      </c>
      <c r="E14" s="16">
        <f t="shared" si="0"/>
        <v>70.725496054904525</v>
      </c>
    </row>
    <row r="15" spans="1:7">
      <c r="A15" s="14" t="s">
        <v>199</v>
      </c>
      <c r="B15" s="15" t="s">
        <v>200</v>
      </c>
      <c r="C15" s="46">
        <v>22935321.27</v>
      </c>
      <c r="D15" s="46">
        <v>11490871.4</v>
      </c>
      <c r="E15" s="16">
        <f t="shared" si="0"/>
        <v>50.101200958673118</v>
      </c>
    </row>
    <row r="16" spans="1:7">
      <c r="A16" s="14" t="s">
        <v>201</v>
      </c>
      <c r="B16" s="15" t="s">
        <v>202</v>
      </c>
      <c r="C16" s="46">
        <v>3069206.49</v>
      </c>
      <c r="D16" s="46">
        <v>2266673.5699999998</v>
      </c>
      <c r="E16" s="16">
        <f t="shared" si="0"/>
        <v>73.852104033573823</v>
      </c>
    </row>
    <row r="17" spans="1:5">
      <c r="A17" s="9" t="s">
        <v>203</v>
      </c>
      <c r="B17" s="10" t="s">
        <v>204</v>
      </c>
      <c r="C17" s="11">
        <f>SUM(C18:C20)</f>
        <v>2965603.4</v>
      </c>
      <c r="D17" s="11">
        <f>SUM(D18:D20)</f>
        <v>1909520.9</v>
      </c>
      <c r="E17" s="12">
        <f>D17/C17*100</f>
        <v>64.388950322892128</v>
      </c>
    </row>
    <row r="18" spans="1:5" s="21" customFormat="1" hidden="1">
      <c r="A18" s="14" t="s">
        <v>205</v>
      </c>
      <c r="B18" s="17" t="s">
        <v>206</v>
      </c>
      <c r="C18" s="20">
        <v>0</v>
      </c>
      <c r="D18" s="20">
        <v>0</v>
      </c>
      <c r="E18" s="19" t="s">
        <v>3</v>
      </c>
    </row>
    <row r="19" spans="1:5">
      <c r="A19" s="22" t="s">
        <v>207</v>
      </c>
      <c r="B19" s="23" t="s">
        <v>208</v>
      </c>
      <c r="C19" s="46">
        <v>2800653.4</v>
      </c>
      <c r="D19" s="46">
        <v>1744570.9</v>
      </c>
      <c r="E19" s="19">
        <f t="shared" si="0"/>
        <v>62.291567389238523</v>
      </c>
    </row>
    <row r="20" spans="1:5">
      <c r="A20" s="22" t="s">
        <v>266</v>
      </c>
      <c r="B20" s="45" t="s">
        <v>265</v>
      </c>
      <c r="C20" s="47">
        <v>164950</v>
      </c>
      <c r="D20" s="47">
        <v>164950</v>
      </c>
      <c r="E20" s="19"/>
    </row>
    <row r="21" spans="1:5">
      <c r="A21" s="9" t="s">
        <v>209</v>
      </c>
      <c r="B21" s="10" t="s">
        <v>210</v>
      </c>
      <c r="C21" s="11">
        <f>SUM(C22:C27)</f>
        <v>231271530.76999998</v>
      </c>
      <c r="D21" s="11">
        <f>SUM(D22:D27)</f>
        <v>155805332.61999997</v>
      </c>
      <c r="E21" s="12">
        <f>D21/C21*100</f>
        <v>67.369006509905745</v>
      </c>
    </row>
    <row r="22" spans="1:5">
      <c r="A22" s="14" t="s">
        <v>211</v>
      </c>
      <c r="B22" s="15" t="s">
        <v>212</v>
      </c>
      <c r="C22" s="46">
        <v>70104322.879999995</v>
      </c>
      <c r="D22" s="46">
        <v>50994859.030000001</v>
      </c>
      <c r="E22" s="16">
        <f t="shared" si="0"/>
        <v>72.741390166894092</v>
      </c>
    </row>
    <row r="23" spans="1:5">
      <c r="A23" s="14" t="s">
        <v>213</v>
      </c>
      <c r="B23" s="15" t="s">
        <v>214</v>
      </c>
      <c r="C23" s="47">
        <v>121128606.89</v>
      </c>
      <c r="D23" s="47">
        <v>76165085.859999999</v>
      </c>
      <c r="E23" s="16">
        <f t="shared" si="0"/>
        <v>62.879519393108737</v>
      </c>
    </row>
    <row r="24" spans="1:5">
      <c r="A24" s="14" t="s">
        <v>215</v>
      </c>
      <c r="B24" s="17" t="s">
        <v>216</v>
      </c>
      <c r="C24" s="47">
        <v>29019073.719999999</v>
      </c>
      <c r="D24" s="47">
        <v>21044144.84</v>
      </c>
      <c r="E24" s="16">
        <f t="shared" si="0"/>
        <v>72.518320340102164</v>
      </c>
    </row>
    <row r="25" spans="1:5" ht="31.5">
      <c r="A25" s="14" t="s">
        <v>217</v>
      </c>
      <c r="B25" s="15" t="s">
        <v>218</v>
      </c>
      <c r="C25" s="47">
        <v>90700</v>
      </c>
      <c r="D25" s="47">
        <v>45362</v>
      </c>
      <c r="E25" s="16">
        <f t="shared" si="0"/>
        <v>50.013230429988973</v>
      </c>
    </row>
    <row r="26" spans="1:5">
      <c r="A26" s="14" t="s">
        <v>219</v>
      </c>
      <c r="B26" s="15" t="s">
        <v>220</v>
      </c>
      <c r="C26" s="47">
        <v>236072</v>
      </c>
      <c r="D26" s="43">
        <v>0</v>
      </c>
      <c r="E26" s="16">
        <f>D26/C26*100</f>
        <v>0</v>
      </c>
    </row>
    <row r="27" spans="1:5">
      <c r="A27" s="14" t="s">
        <v>221</v>
      </c>
      <c r="B27" s="15" t="s">
        <v>222</v>
      </c>
      <c r="C27" s="47">
        <v>10692755.279999999</v>
      </c>
      <c r="D27" s="47">
        <v>7555880.8899999997</v>
      </c>
      <c r="E27" s="16">
        <f t="shared" si="0"/>
        <v>70.663553893660236</v>
      </c>
    </row>
    <row r="28" spans="1:5">
      <c r="A28" s="9" t="s">
        <v>223</v>
      </c>
      <c r="B28" s="10" t="s">
        <v>224</v>
      </c>
      <c r="C28" s="11">
        <f>C29</f>
        <v>57602657.700000003</v>
      </c>
      <c r="D28" s="11">
        <f>D29</f>
        <v>42909656.240000002</v>
      </c>
      <c r="E28" s="12">
        <f>D28/C28*100</f>
        <v>74.492493841998538</v>
      </c>
    </row>
    <row r="29" spans="1:5">
      <c r="A29" s="14" t="s">
        <v>225</v>
      </c>
      <c r="B29" s="15" t="s">
        <v>226</v>
      </c>
      <c r="C29" s="47">
        <v>57602657.700000003</v>
      </c>
      <c r="D29" s="47">
        <v>42909656.240000002</v>
      </c>
      <c r="E29" s="16">
        <f t="shared" si="0"/>
        <v>74.492493841998538</v>
      </c>
    </row>
    <row r="30" spans="1:5">
      <c r="A30" s="9" t="s">
        <v>227</v>
      </c>
      <c r="B30" s="10" t="s">
        <v>228</v>
      </c>
      <c r="C30" s="11">
        <f>SUM(C31:C34)</f>
        <v>10700611.84</v>
      </c>
      <c r="D30" s="11">
        <f>SUM(D31:D34)</f>
        <v>7576811.25</v>
      </c>
      <c r="E30" s="12">
        <f>D30/C30*100</f>
        <v>70.807271241043352</v>
      </c>
    </row>
    <row r="31" spans="1:5">
      <c r="A31" s="14" t="s">
        <v>229</v>
      </c>
      <c r="B31" s="15" t="s">
        <v>230</v>
      </c>
      <c r="C31" s="47">
        <v>2612024.27</v>
      </c>
      <c r="D31" s="47">
        <v>1991077</v>
      </c>
      <c r="E31" s="16">
        <f t="shared" si="0"/>
        <v>76.227354503103456</v>
      </c>
    </row>
    <row r="32" spans="1:5">
      <c r="A32" s="14" t="s">
        <v>231</v>
      </c>
      <c r="B32" s="15">
        <v>1003</v>
      </c>
      <c r="C32" s="47">
        <v>3680708.64</v>
      </c>
      <c r="D32" s="47">
        <v>2731458.91</v>
      </c>
      <c r="E32" s="16">
        <f t="shared" si="0"/>
        <v>74.210136611084764</v>
      </c>
    </row>
    <row r="33" spans="1:5">
      <c r="A33" s="14" t="s">
        <v>232</v>
      </c>
      <c r="B33" s="15" t="s">
        <v>233</v>
      </c>
      <c r="C33" s="47">
        <v>2815378.93</v>
      </c>
      <c r="D33" s="47">
        <v>1397525.34</v>
      </c>
      <c r="E33" s="16">
        <f t="shared" si="0"/>
        <v>49.638978437620118</v>
      </c>
    </row>
    <row r="34" spans="1:5">
      <c r="A34" s="14" t="s">
        <v>234</v>
      </c>
      <c r="B34" s="15" t="s">
        <v>235</v>
      </c>
      <c r="C34" s="47">
        <v>1592500</v>
      </c>
      <c r="D34" s="47">
        <v>1456750</v>
      </c>
      <c r="E34" s="16">
        <f t="shared" si="0"/>
        <v>91.475667189952901</v>
      </c>
    </row>
    <row r="35" spans="1:5">
      <c r="A35" s="9" t="s">
        <v>236</v>
      </c>
      <c r="B35" s="10" t="s">
        <v>237</v>
      </c>
      <c r="C35" s="11">
        <f>C36</f>
        <v>1210910.42</v>
      </c>
      <c r="D35" s="11">
        <f>D36</f>
        <v>817835.2</v>
      </c>
      <c r="E35" s="12">
        <f>D35/C35*100</f>
        <v>67.538868812442786</v>
      </c>
    </row>
    <row r="36" spans="1:5">
      <c r="A36" s="14" t="s">
        <v>238</v>
      </c>
      <c r="B36" s="15" t="s">
        <v>239</v>
      </c>
      <c r="C36" s="47">
        <v>1210910.42</v>
      </c>
      <c r="D36" s="47">
        <v>817835.2</v>
      </c>
      <c r="E36" s="16">
        <f t="shared" si="0"/>
        <v>67.538868812442786</v>
      </c>
    </row>
    <row r="37" spans="1:5" s="8" customFormat="1" ht="31.5">
      <c r="A37" s="4" t="s">
        <v>168</v>
      </c>
      <c r="B37" s="5">
        <v>7900</v>
      </c>
      <c r="C37" s="6">
        <v>-35415366.640000001</v>
      </c>
      <c r="D37" s="6">
        <v>14430952.220000001</v>
      </c>
      <c r="E37" s="7"/>
    </row>
  </sheetData>
  <autoFilter ref="A2:D36"/>
  <mergeCells count="1">
    <mergeCell ref="A1:E1"/>
  </mergeCells>
  <pageMargins left="0.70866141732283472" right="0.51181102362204722" top="0.55118110236220474" bottom="0.55118110236220474" header="0.31496062992125984" footer="0.31496062992125984"/>
  <pageSetup paperSize="9" scale="75" orientation="portrait" errors="blank" r:id="rId1"/>
  <headerFooter alignWithMargins="0"/>
</worksheet>
</file>

<file path=xl/worksheets/sheet3.xml><?xml version="1.0" encoding="utf-8"?>
<worksheet xmlns="http://schemas.openxmlformats.org/spreadsheetml/2006/main" xmlns:r="http://schemas.openxmlformats.org/officeDocument/2006/relationships">
  <sheetPr>
    <pageSetUpPr autoPageBreaks="0" fitToPage="1"/>
  </sheetPr>
  <dimension ref="A1:D16"/>
  <sheetViews>
    <sheetView workbookViewId="0">
      <selection activeCell="D17" sqref="D17"/>
    </sheetView>
  </sheetViews>
  <sheetFormatPr defaultRowHeight="15"/>
  <cols>
    <col min="1" max="1" width="54.5703125" style="41" customWidth="1"/>
    <col min="2" max="2" width="28.85546875" style="42" customWidth="1"/>
    <col min="3" max="3" width="19.140625" style="26" customWidth="1"/>
    <col min="4" max="4" width="18.7109375" style="26" customWidth="1"/>
    <col min="5" max="16384" width="9.140625" style="26"/>
  </cols>
  <sheetData>
    <row r="1" spans="1:4">
      <c r="A1" s="93"/>
      <c r="B1" s="94"/>
      <c r="C1" s="94"/>
      <c r="D1" s="94"/>
    </row>
    <row r="2" spans="1:4" ht="20.25">
      <c r="A2" s="95" t="s">
        <v>240</v>
      </c>
      <c r="B2" s="96"/>
      <c r="C2" s="96"/>
      <c r="D2" s="96"/>
    </row>
    <row r="3" spans="1:4">
      <c r="A3" s="93"/>
      <c r="B3" s="94"/>
      <c r="C3" s="94"/>
      <c r="D3" s="94"/>
    </row>
    <row r="4" spans="1:4">
      <c r="A4" s="93"/>
      <c r="B4" s="94"/>
      <c r="C4" s="94"/>
      <c r="D4" s="94"/>
    </row>
    <row r="5" spans="1:4" s="29" customFormat="1" ht="63">
      <c r="A5" s="27" t="s">
        <v>2</v>
      </c>
      <c r="B5" s="28" t="s">
        <v>241</v>
      </c>
      <c r="C5" s="28" t="s">
        <v>242</v>
      </c>
      <c r="D5" s="28" t="s">
        <v>243</v>
      </c>
    </row>
    <row r="6" spans="1:4" s="33" customFormat="1" ht="15.75">
      <c r="A6" s="30" t="s">
        <v>169</v>
      </c>
      <c r="B6" s="31" t="s">
        <v>244</v>
      </c>
      <c r="C6" s="32">
        <f>C8</f>
        <v>35415366.640000045</v>
      </c>
      <c r="D6" s="32">
        <f>D8</f>
        <v>-14430952.220000029</v>
      </c>
    </row>
    <row r="7" spans="1:4" s="29" customFormat="1" ht="15.75">
      <c r="A7" s="34" t="s">
        <v>245</v>
      </c>
      <c r="B7" s="35" t="s">
        <v>246</v>
      </c>
      <c r="C7" s="36"/>
      <c r="D7" s="36"/>
    </row>
    <row r="8" spans="1:4" s="29" customFormat="1" ht="31.5">
      <c r="A8" s="37" t="s">
        <v>247</v>
      </c>
      <c r="B8" s="38" t="s">
        <v>248</v>
      </c>
      <c r="C8" s="39">
        <f>C13+C9</f>
        <v>35415366.640000045</v>
      </c>
      <c r="D8" s="39">
        <f>D13+D9</f>
        <v>-14430952.220000029</v>
      </c>
    </row>
    <row r="9" spans="1:4" s="29" customFormat="1" ht="15.75">
      <c r="A9" s="34" t="s">
        <v>249</v>
      </c>
      <c r="B9" s="35" t="s">
        <v>250</v>
      </c>
      <c r="C9" s="36">
        <f>C12</f>
        <v>-387106603.27999997</v>
      </c>
      <c r="D9" s="36">
        <f>D12</f>
        <v>-303989794.22000003</v>
      </c>
    </row>
    <row r="10" spans="1:4" s="29" customFormat="1" ht="15.75">
      <c r="A10" s="37" t="s">
        <v>251</v>
      </c>
      <c r="B10" s="38" t="s">
        <v>252</v>
      </c>
      <c r="C10" s="40">
        <f>C12</f>
        <v>-387106603.27999997</v>
      </c>
      <c r="D10" s="40">
        <f>D12</f>
        <v>-303989794.22000003</v>
      </c>
    </row>
    <row r="11" spans="1:4" s="29" customFormat="1" ht="31.5">
      <c r="A11" s="37" t="s">
        <v>253</v>
      </c>
      <c r="B11" s="38" t="s">
        <v>254</v>
      </c>
      <c r="C11" s="40">
        <f>C12</f>
        <v>-387106603.27999997</v>
      </c>
      <c r="D11" s="40">
        <f>D12</f>
        <v>-303989794.22000003</v>
      </c>
    </row>
    <row r="12" spans="1:4" s="29" customFormat="1" ht="31.5">
      <c r="A12" s="37" t="s">
        <v>255</v>
      </c>
      <c r="B12" s="38" t="s">
        <v>256</v>
      </c>
      <c r="C12" s="40">
        <v>-387106603.27999997</v>
      </c>
      <c r="D12" s="40">
        <v>-303989794.22000003</v>
      </c>
    </row>
    <row r="13" spans="1:4" s="29" customFormat="1" ht="15.75">
      <c r="A13" s="34" t="s">
        <v>257</v>
      </c>
      <c r="B13" s="35" t="s">
        <v>258</v>
      </c>
      <c r="C13" s="36">
        <f>C16</f>
        <v>422521969.92000002</v>
      </c>
      <c r="D13" s="36">
        <f>D16</f>
        <v>289558842</v>
      </c>
    </row>
    <row r="14" spans="1:4" s="29" customFormat="1" ht="15.75">
      <c r="A14" s="37" t="s">
        <v>259</v>
      </c>
      <c r="B14" s="38" t="s">
        <v>260</v>
      </c>
      <c r="C14" s="40">
        <f>C16</f>
        <v>422521969.92000002</v>
      </c>
      <c r="D14" s="40">
        <f>D16</f>
        <v>289558842</v>
      </c>
    </row>
    <row r="15" spans="1:4" s="29" customFormat="1" ht="31.5">
      <c r="A15" s="37" t="s">
        <v>261</v>
      </c>
      <c r="B15" s="38" t="s">
        <v>262</v>
      </c>
      <c r="C15" s="40">
        <f>C16</f>
        <v>422521969.92000002</v>
      </c>
      <c r="D15" s="40">
        <f>D16</f>
        <v>289558842</v>
      </c>
    </row>
    <row r="16" spans="1:4" s="29" customFormat="1" ht="31.5">
      <c r="A16" s="37" t="s">
        <v>263</v>
      </c>
      <c r="B16" s="38" t="s">
        <v>264</v>
      </c>
      <c r="C16" s="40">
        <v>422521969.92000002</v>
      </c>
      <c r="D16" s="40">
        <v>289558842</v>
      </c>
    </row>
  </sheetData>
  <mergeCells count="4">
    <mergeCell ref="A1:D1"/>
    <mergeCell ref="A2:D2"/>
    <mergeCell ref="A3:D3"/>
    <mergeCell ref="A4:D4"/>
  </mergeCells>
  <pageMargins left="0.69999998807907104" right="0.69999998807907104" top="0.75" bottom="0.75" header="0.30000001192092896" footer="0.30000001192092896"/>
  <pageSetup fitToHeight="0" orientation="portrait" errors="blank"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Code&gt;0503317M&lt;/Code&gt;&#10;  &lt;DocLink&gt;83162&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F7A890E6-7C99-4A86-A0B5-72F76202F0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 </vt:lpstr>
      <vt:lpstr>расходы</vt:lpstr>
      <vt:lpstr>источники</vt:lpstr>
      <vt:lpstr>'Доходы '!Заголовки_для_печати</vt:lpstr>
      <vt:lpstr>'Доходы '!Область_печати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FIN-04\Пользователь РФО</dc:creator>
  <cp:lastModifiedBy>FIN1</cp:lastModifiedBy>
  <cp:lastPrinted>2025-10-20T05:28:22Z</cp:lastPrinted>
  <dcterms:created xsi:type="dcterms:W3CDTF">2025-07-08T10:26:53Z</dcterms:created>
  <dcterms:modified xsi:type="dcterms:W3CDTF">2025-10-20T10:50:59Z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0503317G_20220101_2.xlsx</vt:lpwstr>
  </property>
  <property fmtid="{D5CDD505-2E9C-101B-9397-08002B2CF9AE}" pid="4" name="Версия клиента">
    <vt:lpwstr>20.2.0.37821 (.NET 4.7.2)</vt:lpwstr>
  </property>
  <property fmtid="{D5CDD505-2E9C-101B-9397-08002B2CF9AE}" pid="5" name="Версия базы">
    <vt:lpwstr>20.2.0.15749315</vt:lpwstr>
  </property>
  <property fmtid="{D5CDD505-2E9C-101B-9397-08002B2CF9AE}" pid="6" name="Тип сервера">
    <vt:lpwstr>MSSQL</vt:lpwstr>
  </property>
  <property fmtid="{D5CDD505-2E9C-101B-9397-08002B2CF9AE}" pid="7" name="Сервер">
    <vt:lpwstr>hvfo</vt:lpwstr>
  </property>
  <property fmtid="{D5CDD505-2E9C-101B-9397-08002B2CF9AE}" pid="8" name="База">
    <vt:lpwstr>svod_smart</vt:lpwstr>
  </property>
  <property fmtid="{D5CDD505-2E9C-101B-9397-08002B2CF9AE}" pid="9" name="Пользователь">
    <vt:lpwstr>лукина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