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80" windowHeight="1170" activeTab="2"/>
  </bookViews>
  <sheets>
    <sheet name="Доходы " sheetId="6" r:id="rId1"/>
    <sheet name="расходы" sheetId="4" r:id="rId2"/>
    <sheet name="источники" sheetId="3" r:id="rId3"/>
  </sheets>
  <definedNames>
    <definedName name="_xlnm._FilterDatabase" localSheetId="1" hidden="1">расходы!$A$2:$D$35</definedName>
    <definedName name="_xlnm.Print_Titles" localSheetId="0">'Доходы '!$3:$4</definedName>
  </definedNames>
  <calcPr calcId="125725"/>
</workbook>
</file>

<file path=xl/calcChain.xml><?xml version="1.0" encoding="utf-8"?>
<calcChain xmlns="http://schemas.openxmlformats.org/spreadsheetml/2006/main">
  <c r="D72" i="6"/>
  <c r="C72"/>
  <c r="D67"/>
  <c r="C67"/>
  <c r="D58"/>
  <c r="C58"/>
  <c r="D55"/>
  <c r="D54" s="1"/>
  <c r="C55"/>
  <c r="C54" s="1"/>
  <c r="C53" s="1"/>
  <c r="C5" s="1"/>
  <c r="D7"/>
  <c r="C7"/>
  <c r="E8"/>
  <c r="E9"/>
  <c r="E10"/>
  <c r="E11"/>
  <c r="E12"/>
  <c r="E15"/>
  <c r="E16"/>
  <c r="E17"/>
  <c r="E18"/>
  <c r="E19"/>
  <c r="E20"/>
  <c r="E21"/>
  <c r="E22"/>
  <c r="E23"/>
  <c r="E24"/>
  <c r="E25"/>
  <c r="E26"/>
  <c r="E27"/>
  <c r="E28"/>
  <c r="E29"/>
  <c r="E30"/>
  <c r="E31"/>
  <c r="E32"/>
  <c r="E33"/>
  <c r="E34"/>
  <c r="E35"/>
  <c r="E36"/>
  <c r="E37"/>
  <c r="E38"/>
  <c r="E39"/>
  <c r="E40"/>
  <c r="E41"/>
  <c r="E47"/>
  <c r="E49"/>
  <c r="E50"/>
  <c r="E51"/>
  <c r="E56"/>
  <c r="E57"/>
  <c r="E61"/>
  <c r="E62"/>
  <c r="E63"/>
  <c r="E64"/>
  <c r="E66"/>
  <c r="E68"/>
  <c r="E69"/>
  <c r="E71"/>
  <c r="E73"/>
  <c r="E74"/>
  <c r="E75"/>
  <c r="E76"/>
  <c r="E77"/>
  <c r="E78"/>
  <c r="E79"/>
  <c r="D6" i="3"/>
  <c r="D8"/>
  <c r="C6"/>
  <c r="C8"/>
  <c r="E6" i="4"/>
  <c r="E7"/>
  <c r="E8"/>
  <c r="E9"/>
  <c r="E10"/>
  <c r="E11"/>
  <c r="E5"/>
  <c r="C4"/>
  <c r="E35"/>
  <c r="D34"/>
  <c r="C34"/>
  <c r="E33"/>
  <c r="E32"/>
  <c r="E31"/>
  <c r="E30"/>
  <c r="D29"/>
  <c r="C29"/>
  <c r="E28"/>
  <c r="D27"/>
  <c r="C27"/>
  <c r="E26"/>
  <c r="E25"/>
  <c r="E24"/>
  <c r="E23"/>
  <c r="E22"/>
  <c r="E21"/>
  <c r="D20"/>
  <c r="C20"/>
  <c r="E19"/>
  <c r="D17"/>
  <c r="C17"/>
  <c r="E16"/>
  <c r="E15"/>
  <c r="E14"/>
  <c r="E13"/>
  <c r="D12"/>
  <c r="C12"/>
  <c r="D4"/>
  <c r="E54" i="6" l="1"/>
  <c r="D53"/>
  <c r="E72"/>
  <c r="E67"/>
  <c r="E58"/>
  <c r="E55"/>
  <c r="E7"/>
  <c r="E34" i="4"/>
  <c r="E27"/>
  <c r="D3"/>
  <c r="D36" s="1"/>
  <c r="C3"/>
  <c r="C36" s="1"/>
  <c r="E29"/>
  <c r="E20"/>
  <c r="E12"/>
  <c r="E17"/>
  <c r="E4"/>
  <c r="D5" i="6" l="1"/>
  <c r="E5" s="1"/>
  <c r="E53"/>
  <c r="E3" i="4"/>
</calcChain>
</file>

<file path=xl/sharedStrings.xml><?xml version="1.0" encoding="utf-8"?>
<sst xmlns="http://schemas.openxmlformats.org/spreadsheetml/2006/main" count="265" uniqueCount="252">
  <si>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</si>
  <si>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</si>
  <si>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</si>
  <si>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</si>
  <si>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</si>
  <si>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</si>
  <si>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</si>
  <si>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</si>
  <si>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</si>
  <si>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Резервные фонды</t>
  </si>
  <si>
    <t>0111</t>
  </si>
  <si>
    <t>Другие общегосударственные вопросы</t>
  </si>
  <si>
    <t>0113</t>
  </si>
  <si>
    <t>НАЦИОНАЛЬНАЯ ЭКОНОМИКА</t>
  </si>
  <si>
    <t>0400</t>
  </si>
  <si>
    <t>Сельское хозяйство и рыболовство</t>
  </si>
  <si>
    <t>0405</t>
  </si>
  <si>
    <t>Транспорт</t>
  </si>
  <si>
    <t>0408</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</si>
  <si>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</si>
  <si>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</si>
  <si>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</si>
  <si>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</si>
  <si>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</si>
  <si>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</si>
  <si>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Коммунальное хозяйство</t>
  </si>
  <si>
    <t>0502</t>
  </si>
  <si>
    <t>ОБРАЗОВАНИЕ</t>
  </si>
  <si>
    <t>0700</t>
  </si>
  <si>
    <t>Дошкольное образование</t>
  </si>
  <si>
    <t>0701</t>
  </si>
  <si>
    <t>Общее образование</t>
  </si>
  <si>
    <t>0702</t>
  </si>
  <si>
    <t>0703</t>
  </si>
  <si>
    <t>Профессиональная подготовка, переподготовка и повышение квалификации</t>
  </si>
  <si>
    <t>0705</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</si>
  <si>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</si>
  <si>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</si>
  <si>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</si>
  <si>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</si>
  <si>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</si>
  <si>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</si>
  <si>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</si>
  <si>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</si>
  <si>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</si>
  <si>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</si>
  <si>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</si>
  <si>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обеспечение населения</t>
  </si>
  <si>
    <t>Охрана семьи и детства</t>
  </si>
  <si>
    <t>1004</t>
  </si>
  <si>
    <t>Другие вопросы в области социальной политики</t>
  </si>
  <si>
    <t>1006</t>
  </si>
  <si>
    <t>ФИЗИЧЕСКАЯ КУЛЬТУРА И СПОРТ</t>
  </si>
  <si>
    <t>1100</t>
  </si>
  <si>
    <t>Результат исполнения бюджета (дефицит / профицит)</t>
  </si>
  <si>
    <t>ИТОГО</t>
  </si>
  <si>
    <t>00090000000000000000</t>
  </si>
  <si>
    <t>00001000000000000000</t>
  </si>
  <si>
    <t>Изменение остатков средств</t>
  </si>
  <si>
    <t>Изменение остатков средств на счетах по учету средств бюджетов</t>
  </si>
  <si>
    <t>00001050000000000000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</si>
  <si>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</si>
  <si>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</si>
  <si>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</si>
  <si>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</si>
  <si>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</si>
  <si>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</si>
  <si>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</si>
  <si>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</si>
  <si>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</si>
  <si>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</si>
  <si>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</si>
  <si>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</si>
  <si>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</si>
  <si>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</si>
  <si>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</si>
  <si>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</si>
  <si>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Раздел, подраздел</t>
  </si>
  <si>
    <t>Наименование показателя</t>
  </si>
  <si>
    <t xml:space="preserve"> Источники финансирования </t>
  </si>
  <si>
    <t>Код источника финансирования по КИВФ, КИВнФ</t>
  </si>
  <si>
    <t>Наименование раздела, подраздела</t>
  </si>
  <si>
    <t>Процент исполнения бюджета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</si>
  <si>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</si>
  <si>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t>
  </si>
  <si>
    <t>Жилищное хозяйство</t>
  </si>
  <si>
    <t>0501</t>
  </si>
  <si>
    <t>Дополнительное образование</t>
  </si>
  <si>
    <t>Молодежная политика и оздоровление детей</t>
  </si>
  <si>
    <t>Физическая культура</t>
  </si>
  <si>
    <t>1101</t>
  </si>
  <si>
    <t>РАСХОДЫ БЮДЖЕТА - ВСЕГО</t>
  </si>
  <si>
    <t>Расходы</t>
  </si>
  <si>
    <t>Утверждено - бюджеты муниципальных районов</t>
  </si>
  <si>
    <t>Исполнено - бюджеты муниципальных районов</t>
  </si>
  <si>
    <t>Наименование 
показателя</t>
  </si>
  <si>
    <t>Код дохода по бюджетной классификации</t>
  </si>
  <si>
    <t>Доходы бюджета - всего</t>
  </si>
  <si>
    <t>х</t>
  </si>
  <si>
    <t xml:space="preserve">в том числе: </t>
  </si>
  <si>
    <t xml:space="preserve">  НАЛОГОВЫЕ И НЕНАЛОГОВЫЕ ДОХОДЫ</t>
  </si>
  <si>
    <t xml:space="preserve"> 000 1000000000 0000 000</t>
  </si>
  <si>
    <t xml:space="preserve">  Налог на доходы физических лиц</t>
  </si>
  <si>
    <t xml:space="preserve"> 000 1010200001 0000 110</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</si>
  <si>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</si>
  <si>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</si>
  <si>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</si>
  <si>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</si>
  <si>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</si>
  <si>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</si>
  <si>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</si>
  <si>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</si>
  <si>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</si>
  <si>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НАЛОГИ НА ТОВАРЫ (РАБОТЫ, УСЛУГИ), РЕАЛИЗУЕМЫЕ НА ТЕРРИТОРИИ РОССИЙСКОЙ ФЕДЕРАЦИИ</t>
  </si>
  <si>
    <t xml:space="preserve"> 000 1030000000 0000 000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</si>
  <si>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</si>
  <si>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</si>
  <si>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</si>
  <si>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</si>
  <si>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</si>
  <si>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</si>
  <si>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</si>
  <si>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</si>
  <si>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</si>
  <si>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</si>
  <si>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с налогоплательщиков, выбравших в качестве объекта налогообложения доходы</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</si>
  <si>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</si>
  <si>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</si>
  <si>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</si>
  <si>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сельскохозяйственный налог</t>
  </si>
  <si>
    <t xml:space="preserve"> 000 1050301001 0000 110</t>
  </si>
  <si>
    <t xml:space="preserve"> 000 1050402002 0000 110</t>
  </si>
  <si>
    <t xml:space="preserve">  ГОСУДАРСТВЕННАЯ ПОШЛИНА</t>
  </si>
  <si>
    <t xml:space="preserve"> 000 1080000000 0000 000</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</si>
  <si>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</si>
  <si>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</si>
  <si>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</si>
  <si>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000 1110501305 0000 120</t>
  </si>
  <si>
    <t xml:space="preserve"> 000 1110501313 0000 120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</si>
  <si>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</si>
  <si>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</si>
  <si>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000 1110503505 0000 120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</si>
  <si>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</si>
  <si>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</si>
  <si>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</si>
  <si>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</si>
  <si>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ДОХОДЫ ОТ ОКАЗАНИЯ ПЛАТНЫХ УСЛУГ И КОМПЕНСАЦИИ ЗАТРАТ ГОСУДАРСТВА</t>
  </si>
  <si>
    <t xml:space="preserve"> 000 1130000000 0000 000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</si>
  <si>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</si>
  <si>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</si>
  <si>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</si>
  <si>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</si>
  <si>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</si>
  <si>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</si>
  <si>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</si>
  <si>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</si>
  <si>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</si>
  <si>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ШТРАФЫ, САНКЦИИ, ВОЗМЕЩЕНИЕ УЩЕРБА</t>
  </si>
  <si>
    <t xml:space="preserve"> 000 1160000000 0000 000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</si>
  <si>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</si>
  <si>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</si>
  <si>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</si>
  <si>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</si>
  <si>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</si>
  <si>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</si>
  <si>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</si>
  <si>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</si>
  <si>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</si>
  <si>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</si>
  <si>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</si>
  <si>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</si>
  <si>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</si>
  <si>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</si>
  <si>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</si>
  <si>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</si>
  <si>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</si>
  <si>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</si>
  <si>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</si>
  <si>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</si>
  <si>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</si>
  <si>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</si>
  <si>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</si>
  <si>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</si>
  <si>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</si>
  <si>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</si>
  <si>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</si>
  <si>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</si>
  <si>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t>
  </si>
  <si>
    <t xml:space="preserve"> 000 2021500905 0000 150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</si>
  <si>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</si>
  <si>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</si>
  <si>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</si>
  <si>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</si>
  <si>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</si>
  <si>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</si>
  <si>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муниципальных районов на поддержку отрасли культуры</t>
  </si>
  <si>
    <t xml:space="preserve"> 000 2022551905 0000 150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</si>
  <si>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</si>
  <si>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</si>
  <si>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</si>
  <si>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</si>
  <si>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</si>
  <si>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</si>
  <si>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</si>
  <si>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</si>
  <si>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</si>
  <si>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</si>
  <si>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</si>
  <si>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</si>
  <si>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</si>
  <si>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</si>
  <si>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</si>
  <si>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</si>
  <si>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</si>
  <si>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</si>
  <si>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</si>
  <si>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</si>
  <si>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</si>
  <si>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</si>
  <si>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 муниципальных районов</t>
  </si>
  <si>
    <t xml:space="preserve"> 000 2024999905 0000 150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</si>
  <si>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</si>
  <si>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</si>
  <si>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</si>
  <si>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</si>
  <si>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Утверждено решением о бюджете на 2026 год      (уточненный)</t>
  </si>
  <si>
    <t xml:space="preserve">Исполнено за        1 квартал          2026 года </t>
  </si>
  <si>
    <t xml:space="preserve"> 000 2022575005 0000 150</t>
  </si>
  <si>
    <t xml:space="preserve">  Субсидии бюджетам муниципальных районов на реализацию мероприятий по модернизации школьных систем образования</t>
  </si>
  <si>
    <t xml:space="preserve"> 000 2022559005 0000 150</t>
  </si>
  <si>
    <t xml:space="preserve">  Субсидии бюджетам муниципальных районов на техническое оснащение региональных и муниципальных музеев</t>
  </si>
  <si>
    <t xml:space="preserve"> 000 2022021605 0000 150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</si>
  <si>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</si>
  <si>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000 2022007705 0000 150</t>
  </si>
  <si>
    <t xml:space="preserve">  Субсидии бюджетам муниципальных районов на софинансирование капитальных вложений в объекты муниципальной собственности</t>
  </si>
  <si>
    <t xml:space="preserve"> 000 1161105001 0000 140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</si>
  <si>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</si>
  <si>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000 1161003205 0000 140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</si>
  <si>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</si>
  <si>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</si>
  <si>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</si>
  <si>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</si>
  <si>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</si>
  <si>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</si>
  <si>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Налог, взимаемый в связи с применением патентной системы налогообложения, зачисляемый в бюджеты муниципальных районов3</t>
  </si>
  <si>
    <t xml:space="preserve"> 000 1010208001 0000 110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</si>
  <si>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</si>
  <si>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</si>
  <si>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Исполнено за                 1 квартал                         2026 года </t>
  </si>
  <si>
    <t>Утверждено решением о бюджете 
на 2026 год      (уточненный)</t>
  </si>
  <si>
    <t xml:space="preserve">                                                             Доходы бюджета</t>
  </si>
  <si>
    <t>Приложение к распоряжению администрации                                    Пучежского муниципального района от 15. 04.2026 № 77-р</t>
  </si>
</sst>
</file>

<file path=xl/styles.xml><?xml version="1.0" encoding="utf-8"?>
<styleSheet xmlns="http://schemas.openxmlformats.org/spreadsheetml/2006/main">
  <numFmts count="4">
    <numFmt numFmtId="164" formatCode="0.0%"/>
    <numFmt numFmtId="165" formatCode="#,##0.0"/>
    <numFmt numFmtId="166" formatCode="0.0"/>
    <numFmt numFmtId="167" formatCode="dd\.mm\.yyyy"/>
  </numFmts>
  <fonts count="32">
    <font>
      <sz val="11"/>
      <name val="Calibri"/>
      <family val="2"/>
      <scheme val="minor"/>
    </font>
    <font>
      <b/>
      <sz val="11"/>
      <name val="Calibri"/>
      <family val="2"/>
      <scheme val="minor"/>
    </font>
    <font>
      <sz val="11"/>
      <name val="Calibri"/>
      <family val="2"/>
      <scheme val="minor"/>
    </font>
    <font>
      <sz val="11"/>
      <name val="Calibri"/>
      <family val="2"/>
    </font>
    <font>
      <sz val="12"/>
      <name val="Times New Roman"/>
      <family val="1"/>
      <charset val="204"/>
    </font>
    <font>
      <sz val="12"/>
      <color indexed="8"/>
      <name val="Times New Roman"/>
      <family val="1"/>
      <charset val="204"/>
    </font>
    <font>
      <sz val="12"/>
      <color rgb="FF000000"/>
      <name val="Times New Roman"/>
      <family val="1"/>
      <charset val="204"/>
    </font>
    <font>
      <sz val="8"/>
      <color rgb="FF000000"/>
      <name val="Arial"/>
    </font>
    <font>
      <b/>
      <sz val="12"/>
      <color indexed="8"/>
      <name val="Times New Roman"/>
      <family val="1"/>
      <charset val="204"/>
    </font>
    <font>
      <b/>
      <sz val="12"/>
      <name val="Times New Roman"/>
      <family val="1"/>
      <charset val="204"/>
    </font>
    <font>
      <sz val="8"/>
      <color rgb="FF000000"/>
      <name val="Arial"/>
      <family val="2"/>
      <charset val="204"/>
    </font>
    <font>
      <b/>
      <sz val="16"/>
      <name val="Times New Roman"/>
      <family val="1"/>
      <charset val="204"/>
    </font>
    <font>
      <sz val="16"/>
      <name val="Times New Roman"/>
      <family val="1"/>
      <charset val="204"/>
    </font>
    <font>
      <b/>
      <sz val="11"/>
      <name val="Times New Roman"/>
      <family val="1"/>
      <charset val="204"/>
    </font>
    <font>
      <sz val="11"/>
      <name val="Times New Roman"/>
      <family val="1"/>
      <charset val="204"/>
    </font>
    <font>
      <b/>
      <sz val="12"/>
      <color rgb="FF000000"/>
      <name val="Times New Roman"/>
      <family val="1"/>
      <charset val="204"/>
    </font>
    <font>
      <sz val="11"/>
      <color rgb="FF000000"/>
      <name val="Calibri"/>
      <family val="2"/>
      <charset val="204"/>
      <scheme val="minor"/>
    </font>
    <font>
      <sz val="10"/>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1"/>
      <color rgb="FF000000"/>
      <name val="Times New Roman"/>
      <family val="1"/>
      <charset val="204"/>
    </font>
    <font>
      <b/>
      <i/>
      <sz val="8"/>
      <color rgb="FF000000"/>
      <name val="Arial"/>
      <family val="2"/>
      <charset val="204"/>
    </font>
    <font>
      <sz val="11"/>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8"/>
      <color rgb="FF000000"/>
      <name val="Times New Roman"/>
      <family val="1"/>
      <charset val="204"/>
    </font>
    <font>
      <sz val="11"/>
      <color rgb="FF000000"/>
      <name val="Calibri"/>
      <scheme val="minor"/>
    </font>
    <font>
      <b/>
      <sz val="8"/>
      <color rgb="FF000000"/>
      <name val="Times New Roman"/>
      <family val="1"/>
      <charset val="204"/>
    </font>
    <font>
      <b/>
      <sz val="8"/>
      <color rgb="FF000000"/>
      <name val="Arial"/>
    </font>
    <font>
      <b/>
      <sz val="16"/>
      <color rgb="FF000000"/>
      <name val="Times New Roman"/>
      <family val="1"/>
      <charset val="204"/>
    </font>
  </fonts>
  <fills count="8">
    <fill>
      <patternFill patternType="none"/>
    </fill>
    <fill>
      <patternFill patternType="gray125"/>
    </fill>
    <fill>
      <patternFill patternType="solid">
        <fgColor rgb="FFFFFFFF"/>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0C0C0"/>
      </patternFill>
    </fill>
    <fill>
      <patternFill patternType="solid">
        <fgColor rgb="FFCCFFFF"/>
        <bgColor indexed="64"/>
      </patternFill>
    </fill>
  </fills>
  <borders count="6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medium">
        <color rgb="FF000000"/>
      </right>
      <top style="thin">
        <color rgb="FF000000"/>
      </top>
      <bottom style="hair">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style="medium">
        <color rgb="FF000000"/>
      </left>
      <right style="medium">
        <color rgb="FF000000"/>
      </right>
      <top/>
      <bottom style="hair">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hair">
        <color rgb="FF000000"/>
      </bottom>
      <diagonal/>
    </border>
    <border>
      <left/>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top style="thin">
        <color rgb="FF000000"/>
      </top>
      <bottom style="thin">
        <color rgb="FF000000"/>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style="medium">
        <color rgb="FF000000"/>
      </left>
      <right style="medium">
        <color rgb="FF000000"/>
      </right>
      <top style="thin">
        <color rgb="FF000000"/>
      </top>
      <bottom style="hair">
        <color rgb="FF000000"/>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s>
  <cellStyleXfs count="202">
    <xf numFmtId="0" fontId="0" fillId="0" borderId="0"/>
    <xf numFmtId="9" fontId="2" fillId="0" borderId="0" applyFont="0" applyFill="0" applyBorder="0" applyAlignment="0" applyProtection="0"/>
    <xf numFmtId="0" fontId="3" fillId="0" borderId="0"/>
    <xf numFmtId="4" fontId="7" fillId="0" borderId="1">
      <alignment horizontal="right"/>
    </xf>
    <xf numFmtId="4" fontId="10" fillId="0" borderId="1">
      <alignment horizontal="right" shrinkToFit="1"/>
    </xf>
    <xf numFmtId="0" fontId="17" fillId="0" borderId="0"/>
    <xf numFmtId="0" fontId="16" fillId="0" borderId="0"/>
    <xf numFmtId="0" fontId="18" fillId="0" borderId="0"/>
    <xf numFmtId="49" fontId="10" fillId="0" borderId="1">
      <alignment horizontal="center" vertical="center" wrapText="1"/>
    </xf>
    <xf numFmtId="49" fontId="10" fillId="0" borderId="5">
      <alignment horizontal="center" vertical="center" wrapText="1"/>
    </xf>
    <xf numFmtId="0" fontId="10" fillId="0" borderId="11">
      <alignment horizontal="left" wrapText="1"/>
    </xf>
    <xf numFmtId="49" fontId="10" fillId="0" borderId="12">
      <alignment horizontal="center"/>
    </xf>
    <xf numFmtId="4" fontId="10" fillId="0" borderId="1">
      <alignment horizontal="right"/>
    </xf>
    <xf numFmtId="0" fontId="10" fillId="0" borderId="14">
      <alignment horizontal="left" wrapText="1" indent="1"/>
    </xf>
    <xf numFmtId="49" fontId="10" fillId="0" borderId="15">
      <alignment horizontal="center"/>
    </xf>
    <xf numFmtId="49" fontId="10" fillId="0" borderId="9">
      <alignment horizontal="center"/>
    </xf>
    <xf numFmtId="0" fontId="10" fillId="0" borderId="16">
      <alignment horizontal="left" wrapText="1" indent="2"/>
    </xf>
    <xf numFmtId="49" fontId="10" fillId="0" borderId="1">
      <alignment horizontal="center"/>
    </xf>
    <xf numFmtId="0" fontId="10" fillId="0" borderId="0"/>
    <xf numFmtId="0" fontId="10" fillId="0" borderId="17"/>
    <xf numFmtId="0" fontId="10" fillId="2" borderId="0"/>
    <xf numFmtId="0" fontId="2" fillId="0" borderId="0"/>
    <xf numFmtId="0" fontId="2" fillId="0" borderId="0"/>
    <xf numFmtId="0" fontId="16" fillId="0" borderId="0"/>
    <xf numFmtId="0" fontId="16" fillId="0" borderId="0"/>
    <xf numFmtId="0" fontId="2" fillId="0" borderId="0"/>
    <xf numFmtId="0" fontId="10" fillId="0" borderId="2"/>
    <xf numFmtId="0" fontId="10" fillId="0" borderId="18">
      <alignment horizontal="left" wrapText="1"/>
    </xf>
    <xf numFmtId="0" fontId="18" fillId="0" borderId="19">
      <alignment horizontal="left" wrapText="1"/>
    </xf>
    <xf numFmtId="0" fontId="18" fillId="0" borderId="2"/>
    <xf numFmtId="0" fontId="10" fillId="0" borderId="20">
      <alignment horizontal="left" wrapText="1" indent="1"/>
    </xf>
    <xf numFmtId="0" fontId="10" fillId="0" borderId="14">
      <alignment horizontal="left" wrapText="1"/>
    </xf>
    <xf numFmtId="0" fontId="10" fillId="0" borderId="14">
      <alignment horizontal="left" wrapText="1" indent="2"/>
    </xf>
    <xf numFmtId="0" fontId="17" fillId="0" borderId="21"/>
    <xf numFmtId="0" fontId="10" fillId="0" borderId="0">
      <alignment horizontal="center" wrapText="1"/>
    </xf>
    <xf numFmtId="49" fontId="10" fillId="0" borderId="2">
      <alignment horizontal="left"/>
    </xf>
    <xf numFmtId="49" fontId="10" fillId="0" borderId="22">
      <alignment horizontal="center" wrapText="1"/>
    </xf>
    <xf numFmtId="49" fontId="10" fillId="0" borderId="22">
      <alignment horizontal="center"/>
    </xf>
    <xf numFmtId="0" fontId="18" fillId="0" borderId="0">
      <alignment horizontal="center"/>
    </xf>
    <xf numFmtId="49" fontId="10" fillId="0" borderId="5">
      <alignment horizontal="center"/>
    </xf>
    <xf numFmtId="49" fontId="10" fillId="0" borderId="23">
      <alignment horizontal="center"/>
    </xf>
    <xf numFmtId="0" fontId="10" fillId="0" borderId="18">
      <alignment horizontal="left" wrapText="1" indent="1"/>
    </xf>
    <xf numFmtId="0" fontId="10" fillId="0" borderId="24">
      <alignment horizontal="left" wrapText="1"/>
    </xf>
    <xf numFmtId="0" fontId="10" fillId="0" borderId="24">
      <alignment horizontal="left" wrapText="1" indent="2"/>
    </xf>
    <xf numFmtId="0" fontId="17" fillId="0" borderId="15"/>
    <xf numFmtId="0" fontId="17" fillId="0" borderId="23"/>
    <xf numFmtId="0" fontId="18" fillId="0" borderId="25">
      <alignment horizontal="center" vertical="center" textRotation="90" wrapText="1"/>
    </xf>
    <xf numFmtId="0" fontId="18" fillId="0" borderId="21">
      <alignment horizontal="center" vertical="center" textRotation="90" wrapText="1"/>
    </xf>
    <xf numFmtId="0" fontId="10" fillId="0" borderId="0">
      <alignment vertical="center"/>
    </xf>
    <xf numFmtId="0" fontId="18" fillId="0" borderId="2">
      <alignment horizontal="center" vertical="center" textRotation="90" wrapText="1"/>
    </xf>
    <xf numFmtId="0" fontId="18" fillId="0" borderId="21">
      <alignment horizontal="center" vertical="center" textRotation="90"/>
    </xf>
    <xf numFmtId="0" fontId="18" fillId="0" borderId="2">
      <alignment horizontal="center" vertical="center" textRotation="90"/>
    </xf>
    <xf numFmtId="0" fontId="18" fillId="0" borderId="25">
      <alignment horizontal="center" vertical="center" textRotation="90"/>
    </xf>
    <xf numFmtId="0" fontId="17" fillId="0" borderId="2"/>
    <xf numFmtId="0" fontId="18" fillId="0" borderId="1">
      <alignment horizontal="center" vertical="center" textRotation="90"/>
    </xf>
    <xf numFmtId="0" fontId="21" fillId="0" borderId="2">
      <alignment wrapText="1"/>
    </xf>
    <xf numFmtId="0" fontId="21" fillId="0" borderId="21">
      <alignment wrapText="1"/>
    </xf>
    <xf numFmtId="0" fontId="10" fillId="0" borderId="1">
      <alignment horizontal="center" vertical="top" wrapText="1"/>
    </xf>
    <xf numFmtId="0" fontId="18" fillId="0" borderId="26"/>
    <xf numFmtId="49" fontId="22" fillId="0" borderId="27">
      <alignment horizontal="left" vertical="center" wrapText="1"/>
    </xf>
    <xf numFmtId="49" fontId="10" fillId="0" borderId="28">
      <alignment horizontal="left" vertical="center" wrapText="1" indent="2"/>
    </xf>
    <xf numFmtId="49" fontId="10" fillId="0" borderId="29">
      <alignment horizontal="left" vertical="center" wrapText="1" indent="3"/>
    </xf>
    <xf numFmtId="49" fontId="10" fillId="0" borderId="27">
      <alignment horizontal="left" vertical="center" wrapText="1" indent="3"/>
    </xf>
    <xf numFmtId="49" fontId="10" fillId="0" borderId="30">
      <alignment horizontal="left" vertical="center" wrapText="1" indent="3"/>
    </xf>
    <xf numFmtId="0" fontId="22" fillId="0" borderId="26">
      <alignment horizontal="left" vertical="center" wrapText="1"/>
    </xf>
    <xf numFmtId="49" fontId="10" fillId="0" borderId="21">
      <alignment horizontal="left" vertical="center" wrapText="1" indent="3"/>
    </xf>
    <xf numFmtId="49" fontId="10" fillId="0" borderId="0">
      <alignment horizontal="left" vertical="center" wrapText="1" indent="3"/>
    </xf>
    <xf numFmtId="49" fontId="10" fillId="0" borderId="2">
      <alignment horizontal="left" vertical="center" wrapText="1" indent="3"/>
    </xf>
    <xf numFmtId="0" fontId="22" fillId="0" borderId="31">
      <alignment horizontal="left" vertical="center" wrapText="1"/>
    </xf>
    <xf numFmtId="49" fontId="10" fillId="0" borderId="32">
      <alignment horizontal="left" vertical="center" wrapText="1" indent="2"/>
    </xf>
    <xf numFmtId="49" fontId="10" fillId="0" borderId="33">
      <alignment horizontal="left" vertical="center" wrapText="1" indent="3"/>
    </xf>
    <xf numFmtId="49" fontId="10" fillId="0" borderId="34">
      <alignment horizontal="left" vertical="center" wrapText="1" indent="3"/>
    </xf>
    <xf numFmtId="49" fontId="10" fillId="0" borderId="35">
      <alignment horizontal="left" vertical="center" wrapText="1" indent="3"/>
    </xf>
    <xf numFmtId="49" fontId="22" fillId="0" borderId="31">
      <alignment horizontal="left" vertical="center" wrapText="1"/>
    </xf>
    <xf numFmtId="49" fontId="18" fillId="0" borderId="36">
      <alignment horizontal="center"/>
    </xf>
    <xf numFmtId="49" fontId="18" fillId="0" borderId="37">
      <alignment horizontal="center" vertical="center" wrapText="1"/>
    </xf>
    <xf numFmtId="49" fontId="10" fillId="0" borderId="38">
      <alignment horizontal="center" vertical="center" wrapText="1"/>
    </xf>
    <xf numFmtId="49" fontId="10" fillId="0" borderId="22">
      <alignment horizontal="center" vertical="center" wrapText="1"/>
    </xf>
    <xf numFmtId="49" fontId="10" fillId="0" borderId="37">
      <alignment horizontal="center" vertical="center" wrapText="1"/>
    </xf>
    <xf numFmtId="49" fontId="10" fillId="0" borderId="39">
      <alignment horizontal="center" vertical="center" wrapText="1"/>
    </xf>
    <xf numFmtId="49" fontId="10" fillId="0" borderId="17">
      <alignment horizontal="center" vertical="center" wrapText="1"/>
    </xf>
    <xf numFmtId="49" fontId="10" fillId="0" borderId="0">
      <alignment horizontal="center" vertical="center" wrapText="1"/>
    </xf>
    <xf numFmtId="49" fontId="10" fillId="0" borderId="2">
      <alignment horizontal="center" vertical="center" wrapText="1"/>
    </xf>
    <xf numFmtId="49" fontId="10" fillId="0" borderId="15">
      <alignment horizontal="center" vertical="center" wrapText="1"/>
    </xf>
    <xf numFmtId="49" fontId="18" fillId="0" borderId="36">
      <alignment horizontal="center" vertical="center" wrapText="1"/>
    </xf>
    <xf numFmtId="49" fontId="10" fillId="0" borderId="40">
      <alignment horizontal="center" vertical="center" wrapText="1"/>
    </xf>
    <xf numFmtId="49" fontId="10" fillId="0" borderId="41">
      <alignment horizontal="center" vertical="center" wrapText="1"/>
    </xf>
    <xf numFmtId="0" fontId="18" fillId="0" borderId="22">
      <alignment horizontal="center" vertical="center"/>
    </xf>
    <xf numFmtId="0" fontId="10" fillId="0" borderId="38">
      <alignment horizontal="center" vertical="center"/>
    </xf>
    <xf numFmtId="0" fontId="10" fillId="0" borderId="22">
      <alignment horizontal="center" vertical="center"/>
    </xf>
    <xf numFmtId="0" fontId="10" fillId="0" borderId="37">
      <alignment horizontal="center" vertical="center"/>
    </xf>
    <xf numFmtId="0" fontId="10" fillId="0" borderId="39">
      <alignment horizontal="center" vertical="center"/>
    </xf>
    <xf numFmtId="0" fontId="18" fillId="0" borderId="36">
      <alignment horizontal="center" vertical="center"/>
    </xf>
    <xf numFmtId="49" fontId="18" fillId="0" borderId="37">
      <alignment horizontal="center" vertical="center"/>
    </xf>
    <xf numFmtId="49" fontId="10" fillId="0" borderId="41">
      <alignment horizontal="center" vertical="center"/>
    </xf>
    <xf numFmtId="49" fontId="10" fillId="0" borderId="22">
      <alignment horizontal="center" vertical="center"/>
    </xf>
    <xf numFmtId="49" fontId="10" fillId="0" borderId="37">
      <alignment horizontal="center" vertical="center"/>
    </xf>
    <xf numFmtId="49" fontId="10" fillId="0" borderId="39">
      <alignment horizontal="center" vertical="center"/>
    </xf>
    <xf numFmtId="49" fontId="10" fillId="0" borderId="1">
      <alignment horizontal="center" vertical="top" wrapText="1"/>
    </xf>
    <xf numFmtId="0" fontId="10" fillId="0" borderId="15"/>
    <xf numFmtId="4" fontId="10" fillId="0" borderId="42">
      <alignment horizontal="right"/>
    </xf>
    <xf numFmtId="4" fontId="10" fillId="0" borderId="17">
      <alignment horizontal="right"/>
    </xf>
    <xf numFmtId="4" fontId="10" fillId="0" borderId="0">
      <alignment horizontal="right" shrinkToFit="1"/>
    </xf>
    <xf numFmtId="4" fontId="10" fillId="0" borderId="2">
      <alignment horizontal="right"/>
    </xf>
    <xf numFmtId="4" fontId="10" fillId="0" borderId="0">
      <alignment horizontal="right"/>
    </xf>
    <xf numFmtId="4" fontId="10" fillId="0" borderId="15">
      <alignment horizontal="right"/>
    </xf>
    <xf numFmtId="0" fontId="10" fillId="0" borderId="43"/>
    <xf numFmtId="49" fontId="10" fillId="0" borderId="2">
      <alignment horizontal="center" wrapText="1"/>
    </xf>
    <xf numFmtId="0" fontId="10" fillId="0" borderId="21">
      <alignment horizontal="center"/>
    </xf>
    <xf numFmtId="0" fontId="23" fillId="0" borderId="2"/>
    <xf numFmtId="0" fontId="23" fillId="0" borderId="21"/>
    <xf numFmtId="0" fontId="10" fillId="0" borderId="2">
      <alignment horizontal="center"/>
    </xf>
    <xf numFmtId="49" fontId="10" fillId="0" borderId="21">
      <alignment horizontal="center"/>
    </xf>
    <xf numFmtId="49" fontId="10" fillId="0" borderId="0">
      <alignment horizontal="left"/>
    </xf>
    <xf numFmtId="0" fontId="10" fillId="0" borderId="15">
      <alignment horizontal="center" vertical="top"/>
    </xf>
    <xf numFmtId="4" fontId="10" fillId="0" borderId="44">
      <alignment horizontal="right"/>
    </xf>
    <xf numFmtId="0" fontId="10" fillId="0" borderId="9"/>
    <xf numFmtId="4" fontId="10" fillId="0" borderId="10">
      <alignment horizontal="right"/>
    </xf>
    <xf numFmtId="4" fontId="10" fillId="0" borderId="45">
      <alignment horizontal="right"/>
    </xf>
    <xf numFmtId="0" fontId="10" fillId="0" borderId="23"/>
    <xf numFmtId="4" fontId="10" fillId="0" borderId="23">
      <alignment horizontal="right"/>
    </xf>
    <xf numFmtId="0" fontId="10" fillId="0" borderId="46"/>
    <xf numFmtId="4" fontId="10" fillId="0" borderId="47">
      <alignment horizontal="right"/>
    </xf>
    <xf numFmtId="0" fontId="21" fillId="0" borderId="1">
      <alignment wrapText="1"/>
    </xf>
    <xf numFmtId="0" fontId="10" fillId="0" borderId="1">
      <alignment horizontal="center" vertical="top"/>
    </xf>
    <xf numFmtId="0" fontId="10" fillId="0" borderId="16"/>
    <xf numFmtId="0" fontId="16" fillId="0" borderId="48"/>
    <xf numFmtId="0" fontId="17" fillId="6" borderId="0"/>
    <xf numFmtId="0" fontId="24" fillId="0" borderId="0"/>
    <xf numFmtId="0" fontId="10" fillId="0" borderId="0">
      <alignment horizontal="left"/>
    </xf>
    <xf numFmtId="0" fontId="16" fillId="0" borderId="0"/>
    <xf numFmtId="0" fontId="25" fillId="0" borderId="0">
      <alignment horizontal="center" vertical="top"/>
    </xf>
    <xf numFmtId="0" fontId="10" fillId="0" borderId="21">
      <alignment horizontal="left"/>
    </xf>
    <xf numFmtId="49" fontId="10" fillId="0" borderId="36">
      <alignment horizontal="center" wrapText="1"/>
    </xf>
    <xf numFmtId="49" fontId="10" fillId="0" borderId="38">
      <alignment horizontal="center" wrapText="1"/>
    </xf>
    <xf numFmtId="49" fontId="10" fillId="0" borderId="37">
      <alignment horizontal="center"/>
    </xf>
    <xf numFmtId="49" fontId="10" fillId="0" borderId="21"/>
    <xf numFmtId="49" fontId="10" fillId="0" borderId="0"/>
    <xf numFmtId="0" fontId="19" fillId="0" borderId="0">
      <alignment horizontal="center" wrapText="1"/>
    </xf>
    <xf numFmtId="0" fontId="10" fillId="0" borderId="0">
      <alignment horizontal="center"/>
    </xf>
    <xf numFmtId="0" fontId="10" fillId="0" borderId="2">
      <alignment wrapText="1"/>
    </xf>
    <xf numFmtId="0" fontId="10" fillId="0" borderId="49">
      <alignment wrapText="1"/>
    </xf>
    <xf numFmtId="0" fontId="20" fillId="0" borderId="50"/>
    <xf numFmtId="49" fontId="26" fillId="0" borderId="51">
      <alignment horizontal="right"/>
    </xf>
    <xf numFmtId="0" fontId="10" fillId="0" borderId="51">
      <alignment horizontal="right"/>
    </xf>
    <xf numFmtId="0" fontId="20" fillId="0" borderId="2"/>
    <xf numFmtId="0" fontId="16" fillId="0" borderId="17"/>
    <xf numFmtId="0" fontId="10" fillId="0" borderId="42">
      <alignment horizontal="center"/>
    </xf>
    <xf numFmtId="49" fontId="17" fillId="0" borderId="52">
      <alignment horizontal="center"/>
    </xf>
    <xf numFmtId="167" fontId="10" fillId="0" borderId="19">
      <alignment horizontal="center"/>
    </xf>
    <xf numFmtId="0" fontId="10" fillId="0" borderId="53">
      <alignment horizontal="center"/>
    </xf>
    <xf numFmtId="49" fontId="10" fillId="0" borderId="54">
      <alignment horizontal="center"/>
    </xf>
    <xf numFmtId="49" fontId="10" fillId="0" borderId="19">
      <alignment horizontal="center"/>
    </xf>
    <xf numFmtId="0" fontId="10" fillId="0" borderId="19">
      <alignment horizontal="center"/>
    </xf>
    <xf numFmtId="49" fontId="10" fillId="0" borderId="55">
      <alignment horizontal="center"/>
    </xf>
    <xf numFmtId="0" fontId="20" fillId="0" borderId="0"/>
    <xf numFmtId="0" fontId="17" fillId="0" borderId="56"/>
    <xf numFmtId="0" fontId="17" fillId="0" borderId="48"/>
    <xf numFmtId="4" fontId="10" fillId="0" borderId="16">
      <alignment horizontal="right"/>
    </xf>
    <xf numFmtId="0" fontId="19" fillId="0" borderId="0">
      <alignment horizontal="left" wrapText="1"/>
    </xf>
    <xf numFmtId="49" fontId="17" fillId="0" borderId="0"/>
    <xf numFmtId="0" fontId="10" fillId="0" borderId="0">
      <alignment horizontal="right"/>
    </xf>
    <xf numFmtId="49" fontId="10" fillId="0" borderId="25">
      <alignment horizontal="center" vertical="center" wrapText="1"/>
    </xf>
    <xf numFmtId="0" fontId="10" fillId="0" borderId="57">
      <alignment horizontal="left" wrapText="1"/>
    </xf>
    <xf numFmtId="0" fontId="10" fillId="0" borderId="24">
      <alignment horizontal="left" wrapText="1" indent="1"/>
    </xf>
    <xf numFmtId="0" fontId="10" fillId="0" borderId="58">
      <alignment horizontal="left" wrapText="1" indent="2"/>
    </xf>
    <xf numFmtId="0" fontId="10" fillId="2" borderId="17"/>
    <xf numFmtId="49" fontId="10" fillId="0" borderId="0">
      <alignment horizontal="right"/>
    </xf>
    <xf numFmtId="4" fontId="10" fillId="0" borderId="13">
      <alignment horizontal="right"/>
    </xf>
    <xf numFmtId="49" fontId="10" fillId="0" borderId="56">
      <alignment horizontal="center"/>
    </xf>
    <xf numFmtId="49" fontId="10" fillId="0" borderId="0">
      <alignment horizontal="center"/>
    </xf>
    <xf numFmtId="0" fontId="10" fillId="0" borderId="0">
      <alignment horizontal="left" wrapText="1"/>
    </xf>
    <xf numFmtId="0" fontId="10" fillId="0" borderId="2">
      <alignment horizontal="left"/>
    </xf>
    <xf numFmtId="0" fontId="10" fillId="0" borderId="20">
      <alignment horizontal="left" wrapText="1"/>
    </xf>
    <xf numFmtId="0" fontId="10" fillId="0" borderId="49"/>
    <xf numFmtId="0" fontId="18" fillId="0" borderId="58">
      <alignment horizontal="left" wrapText="1"/>
    </xf>
    <xf numFmtId="49" fontId="10" fillId="0" borderId="0">
      <alignment horizontal="center" wrapText="1"/>
    </xf>
    <xf numFmtId="49" fontId="10" fillId="0" borderId="37">
      <alignment horizontal="center" wrapText="1"/>
    </xf>
    <xf numFmtId="0" fontId="10" fillId="0" borderId="59"/>
    <xf numFmtId="0" fontId="10" fillId="0" borderId="60">
      <alignment horizontal="center" wrapText="1"/>
    </xf>
    <xf numFmtId="0" fontId="17" fillId="0" borderId="17"/>
    <xf numFmtId="49" fontId="10" fillId="0" borderId="12">
      <alignment horizontal="center" wrapText="1"/>
    </xf>
    <xf numFmtId="49" fontId="10" fillId="0" borderId="61">
      <alignment horizontal="center" wrapText="1"/>
    </xf>
    <xf numFmtId="49" fontId="10" fillId="0" borderId="2"/>
    <xf numFmtId="4" fontId="10" fillId="0" borderId="5">
      <alignment horizontal="right"/>
    </xf>
    <xf numFmtId="4" fontId="10" fillId="0" borderId="12">
      <alignment horizontal="right"/>
    </xf>
    <xf numFmtId="4" fontId="10" fillId="0" borderId="62">
      <alignment horizontal="right"/>
    </xf>
    <xf numFmtId="49" fontId="10" fillId="0" borderId="16">
      <alignment horizontal="center"/>
    </xf>
    <xf numFmtId="4" fontId="10" fillId="0" borderId="63">
      <alignment horizontal="right"/>
    </xf>
    <xf numFmtId="0" fontId="28" fillId="0" borderId="0"/>
    <xf numFmtId="0" fontId="7" fillId="2" borderId="0"/>
    <xf numFmtId="0" fontId="7" fillId="0" borderId="0"/>
    <xf numFmtId="0" fontId="7" fillId="0" borderId="17"/>
    <xf numFmtId="49" fontId="7" fillId="0" borderId="1">
      <alignment horizontal="center"/>
    </xf>
    <xf numFmtId="0" fontId="7" fillId="0" borderId="16">
      <alignment horizontal="left" wrapText="1" indent="2"/>
    </xf>
    <xf numFmtId="49" fontId="7" fillId="0" borderId="9">
      <alignment horizontal="center"/>
    </xf>
    <xf numFmtId="49" fontId="7" fillId="0" borderId="15">
      <alignment horizontal="center"/>
    </xf>
    <xf numFmtId="0" fontId="7" fillId="0" borderId="14">
      <alignment horizontal="left" wrapText="1" indent="1"/>
    </xf>
    <xf numFmtId="49" fontId="7" fillId="0" borderId="12">
      <alignment horizontal="center"/>
    </xf>
    <xf numFmtId="0" fontId="7" fillId="0" borderId="11">
      <alignment horizontal="left" wrapText="1"/>
    </xf>
    <xf numFmtId="49" fontId="7" fillId="0" borderId="1">
      <alignment horizontal="center" vertical="center" wrapText="1"/>
    </xf>
    <xf numFmtId="0" fontId="30" fillId="0" borderId="0"/>
  </cellStyleXfs>
  <cellXfs count="96">
    <xf numFmtId="0" fontId="0" fillId="0" borderId="0" xfId="0"/>
    <xf numFmtId="0" fontId="0" fillId="0" borderId="0" xfId="0" applyAlignment="1">
      <alignment horizontal="center"/>
    </xf>
    <xf numFmtId="0" fontId="4" fillId="0" borderId="0" xfId="2" applyFont="1" applyBorder="1"/>
    <xf numFmtId="0" fontId="4" fillId="3" borderId="4" xfId="2" applyFont="1" applyFill="1" applyBorder="1" applyAlignment="1">
      <alignment horizontal="center" vertical="center" wrapText="1"/>
    </xf>
    <xf numFmtId="4" fontId="5" fillId="0" borderId="4" xfId="2" applyNumberFormat="1" applyFont="1" applyBorder="1" applyAlignment="1">
      <alignment horizontal="center" vertical="center" wrapText="1"/>
    </xf>
    <xf numFmtId="0" fontId="5" fillId="4" borderId="4" xfId="2" applyFont="1" applyFill="1" applyBorder="1" applyAlignment="1">
      <alignment horizontal="left" vertical="center" wrapText="1"/>
    </xf>
    <xf numFmtId="0" fontId="5" fillId="4" borderId="4" xfId="2" applyFont="1" applyFill="1" applyBorder="1" applyAlignment="1">
      <alignment horizontal="center" vertical="center" wrapText="1"/>
    </xf>
    <xf numFmtId="4" fontId="5" fillId="4" borderId="4" xfId="2" applyNumberFormat="1" applyFont="1" applyFill="1" applyBorder="1" applyAlignment="1">
      <alignment horizontal="center" vertical="center" wrapText="1"/>
    </xf>
    <xf numFmtId="165" fontId="4" fillId="4" borderId="4" xfId="2" applyNumberFormat="1" applyFont="1" applyFill="1" applyBorder="1" applyAlignment="1">
      <alignment horizontal="center" vertical="center"/>
    </xf>
    <xf numFmtId="166" fontId="4" fillId="0" borderId="0" xfId="2" applyNumberFormat="1" applyFont="1" applyBorder="1"/>
    <xf numFmtId="0" fontId="5" fillId="0" borderId="4" xfId="2" applyFont="1" applyFill="1" applyBorder="1" applyAlignment="1">
      <alignment horizontal="left" vertical="center" wrapText="1"/>
    </xf>
    <xf numFmtId="0" fontId="5" fillId="0" borderId="4" xfId="2" applyFont="1" applyFill="1" applyBorder="1" applyAlignment="1">
      <alignment horizontal="center" vertical="center" wrapText="1"/>
    </xf>
    <xf numFmtId="4" fontId="6" fillId="0" borderId="1" xfId="2" applyNumberFormat="1" applyFont="1" applyFill="1" applyBorder="1" applyAlignment="1">
      <alignment horizontal="center" vertical="center"/>
    </xf>
    <xf numFmtId="165" fontId="4" fillId="0" borderId="4" xfId="2" applyNumberFormat="1" applyFont="1" applyBorder="1" applyAlignment="1">
      <alignment horizontal="center" vertical="center"/>
    </xf>
    <xf numFmtId="4" fontId="6" fillId="0" borderId="1" xfId="3" applyNumberFormat="1" applyFont="1" applyAlignment="1" applyProtection="1">
      <alignment horizontal="center" vertical="center"/>
    </xf>
    <xf numFmtId="49" fontId="5" fillId="0" borderId="4" xfId="2" applyNumberFormat="1" applyFont="1" applyFill="1" applyBorder="1" applyAlignment="1">
      <alignment horizontal="center" vertical="center" wrapText="1"/>
    </xf>
    <xf numFmtId="4" fontId="4" fillId="0" borderId="4" xfId="2" applyNumberFormat="1" applyFont="1" applyBorder="1" applyAlignment="1">
      <alignment horizontal="center" vertical="center"/>
    </xf>
    <xf numFmtId="4" fontId="6" fillId="0" borderId="5" xfId="2" applyNumberFormat="1" applyFont="1" applyFill="1" applyBorder="1" applyAlignment="1">
      <alignment horizontal="center" vertical="center"/>
    </xf>
    <xf numFmtId="4" fontId="6" fillId="0" borderId="1" xfId="2" applyNumberFormat="1" applyFont="1" applyFill="1" applyBorder="1" applyAlignment="1">
      <alignment horizontal="center"/>
    </xf>
    <xf numFmtId="165" fontId="4" fillId="0" borderId="6" xfId="2" applyNumberFormat="1" applyFont="1" applyBorder="1" applyAlignment="1">
      <alignment horizontal="center" vertical="center"/>
    </xf>
    <xf numFmtId="0" fontId="4" fillId="0" borderId="0" xfId="2" applyFont="1" applyFill="1" applyBorder="1"/>
    <xf numFmtId="0" fontId="5" fillId="0" borderId="6" xfId="2" applyFont="1" applyFill="1" applyBorder="1" applyAlignment="1">
      <alignment horizontal="left" vertical="center" wrapText="1"/>
    </xf>
    <xf numFmtId="0" fontId="5" fillId="0" borderId="6" xfId="2" applyFont="1" applyFill="1" applyBorder="1" applyAlignment="1">
      <alignment horizontal="center" vertical="center" wrapText="1"/>
    </xf>
    <xf numFmtId="0" fontId="8" fillId="4" borderId="4" xfId="2" applyFont="1" applyFill="1" applyBorder="1" applyAlignment="1">
      <alignment horizontal="left" vertical="center" wrapText="1"/>
    </xf>
    <xf numFmtId="0" fontId="8" fillId="4" borderId="4" xfId="2" applyFont="1" applyFill="1" applyBorder="1" applyAlignment="1">
      <alignment horizontal="center" vertical="center" wrapText="1"/>
    </xf>
    <xf numFmtId="4" fontId="8" fillId="4" borderId="4" xfId="2" applyNumberFormat="1" applyFont="1" applyFill="1" applyBorder="1" applyAlignment="1">
      <alignment horizontal="center" vertical="center" wrapText="1"/>
    </xf>
    <xf numFmtId="165" fontId="9" fillId="4" borderId="4" xfId="2" applyNumberFormat="1" applyFont="1" applyFill="1" applyBorder="1" applyAlignment="1">
      <alignment horizontal="center" vertical="center"/>
    </xf>
    <xf numFmtId="0" fontId="9" fillId="0" borderId="0" xfId="2" applyFont="1" applyBorder="1"/>
    <xf numFmtId="0" fontId="4" fillId="0" borderId="0" xfId="2" applyFont="1" applyBorder="1" applyAlignment="1">
      <alignment horizontal="center"/>
    </xf>
    <xf numFmtId="0" fontId="4" fillId="0" borderId="0" xfId="2" applyFont="1" applyBorder="1" applyAlignment="1">
      <alignment horizontal="center" vertical="center"/>
    </xf>
    <xf numFmtId="4" fontId="6" fillId="0" borderId="7" xfId="2" applyNumberFormat="1" applyFont="1" applyFill="1" applyBorder="1" applyAlignment="1">
      <alignment horizontal="center" vertical="center"/>
    </xf>
    <xf numFmtId="4" fontId="6" fillId="0" borderId="8" xfId="2" applyNumberFormat="1" applyFont="1" applyFill="1" applyBorder="1" applyAlignment="1">
      <alignment horizontal="center" vertical="center"/>
    </xf>
    <xf numFmtId="0" fontId="14" fillId="0" borderId="0" xfId="0" applyFont="1"/>
    <xf numFmtId="49" fontId="4" fillId="0" borderId="1" xfId="0" applyNumberFormat="1" applyFont="1" applyFill="1" applyBorder="1" applyAlignment="1">
      <alignment horizontal="justify" vertical="center" wrapText="1"/>
    </xf>
    <xf numFmtId="0" fontId="0" fillId="0" borderId="0" xfId="0" applyAlignment="1">
      <alignment horizontal="justify" vertical="center"/>
    </xf>
    <xf numFmtId="49" fontId="4" fillId="0" borderId="1" xfId="0" applyNumberFormat="1" applyFont="1" applyFill="1" applyBorder="1" applyAlignment="1">
      <alignment horizontal="center" wrapText="1"/>
    </xf>
    <xf numFmtId="49" fontId="4" fillId="5" borderId="1" xfId="0" applyNumberFormat="1" applyFont="1" applyFill="1" applyBorder="1" applyAlignment="1">
      <alignment horizontal="justify" vertical="center" wrapText="1"/>
    </xf>
    <xf numFmtId="49" fontId="4" fillId="5" borderId="1" xfId="0" applyNumberFormat="1" applyFont="1" applyFill="1" applyBorder="1" applyAlignment="1">
      <alignment horizontal="center" wrapText="1"/>
    </xf>
    <xf numFmtId="49" fontId="9" fillId="0" borderId="1" xfId="0" applyNumberFormat="1"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justify" vertical="center" wrapText="1"/>
    </xf>
    <xf numFmtId="49" fontId="9" fillId="5" borderId="1" xfId="0" applyNumberFormat="1" applyFont="1" applyFill="1" applyBorder="1" applyAlignment="1">
      <alignment horizontal="center" wrapText="1"/>
    </xf>
    <xf numFmtId="0" fontId="13" fillId="0" borderId="0" xfId="0" applyFont="1"/>
    <xf numFmtId="4" fontId="6" fillId="5"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6" fillId="0" borderId="1" xfId="0" applyNumberFormat="1" applyFont="1" applyFill="1" applyBorder="1" applyAlignment="1">
      <alignment horizontal="center"/>
    </xf>
    <xf numFmtId="4" fontId="15" fillId="5" borderId="1" xfId="0" applyNumberFormat="1" applyFont="1" applyFill="1" applyBorder="1" applyAlignment="1">
      <alignment horizontal="center"/>
    </xf>
    <xf numFmtId="0" fontId="14" fillId="0" borderId="0" xfId="0" applyFont="1" applyProtection="1">
      <protection locked="0"/>
    </xf>
    <xf numFmtId="0" fontId="0" fillId="0" borderId="0" xfId="0" applyProtection="1">
      <protection locked="0"/>
    </xf>
    <xf numFmtId="0" fontId="14" fillId="0" borderId="0" xfId="0" applyFont="1" applyAlignment="1" applyProtection="1">
      <alignment horizontal="center"/>
      <protection locked="0"/>
    </xf>
    <xf numFmtId="0" fontId="28" fillId="0" borderId="0" xfId="189" applyNumberFormat="1" applyProtection="1"/>
    <xf numFmtId="0" fontId="27" fillId="2" borderId="0" xfId="190" applyNumberFormat="1" applyFont="1" applyAlignment="1" applyProtection="1">
      <alignment horizontal="center"/>
    </xf>
    <xf numFmtId="0" fontId="27" fillId="0" borderId="0" xfId="191" applyNumberFormat="1" applyFont="1" applyProtection="1"/>
    <xf numFmtId="0" fontId="27" fillId="0" borderId="0" xfId="192" applyNumberFormat="1" applyFont="1" applyBorder="1" applyAlignment="1" applyProtection="1">
      <alignment horizontal="center"/>
    </xf>
    <xf numFmtId="0" fontId="27" fillId="0" borderId="17" xfId="192" applyNumberFormat="1" applyFont="1" applyAlignment="1" applyProtection="1">
      <alignment horizontal="center"/>
    </xf>
    <xf numFmtId="0" fontId="27" fillId="0" borderId="17" xfId="192" applyNumberFormat="1" applyFont="1" applyProtection="1"/>
    <xf numFmtId="49" fontId="27" fillId="0" borderId="1" xfId="193" applyNumberFormat="1" applyFont="1" applyProtection="1">
      <alignment horizontal="center"/>
    </xf>
    <xf numFmtId="49" fontId="29" fillId="7" borderId="1" xfId="193" applyNumberFormat="1" applyFont="1" applyFill="1" applyProtection="1">
      <alignment horizontal="center"/>
    </xf>
    <xf numFmtId="49" fontId="27" fillId="7" borderId="1" xfId="193" applyNumberFormat="1" applyFont="1" applyFill="1" applyProtection="1">
      <alignment horizontal="center"/>
    </xf>
    <xf numFmtId="49" fontId="29" fillId="7" borderId="15" xfId="196" applyNumberFormat="1" applyFont="1" applyFill="1" applyProtection="1">
      <alignment horizontal="center"/>
    </xf>
    <xf numFmtId="49" fontId="29" fillId="7" borderId="12" xfId="198" applyNumberFormat="1" applyFont="1" applyFill="1" applyProtection="1">
      <alignment horizontal="center"/>
    </xf>
    <xf numFmtId="4" fontId="15" fillId="7" borderId="5" xfId="3" applyNumberFormat="1" applyFont="1" applyFill="1" applyBorder="1" applyAlignment="1" applyProtection="1">
      <alignment horizontal="center"/>
    </xf>
    <xf numFmtId="164" fontId="15" fillId="7" borderId="4" xfId="1" applyNumberFormat="1" applyFont="1" applyFill="1" applyBorder="1" applyAlignment="1" applyProtection="1">
      <alignment horizontal="center"/>
    </xf>
    <xf numFmtId="49" fontId="15" fillId="7" borderId="15" xfId="196" applyNumberFormat="1" applyFont="1" applyFill="1" applyAlignment="1" applyProtection="1">
      <alignment horizontal="center"/>
    </xf>
    <xf numFmtId="49" fontId="15" fillId="7" borderId="9" xfId="196" applyNumberFormat="1" applyFont="1" applyFill="1" applyBorder="1" applyAlignment="1" applyProtection="1">
      <alignment horizontal="center"/>
    </xf>
    <xf numFmtId="49" fontId="15" fillId="7" borderId="4" xfId="195" applyNumberFormat="1" applyFont="1" applyFill="1" applyBorder="1" applyAlignment="1" applyProtection="1">
      <alignment horizontal="center"/>
    </xf>
    <xf numFmtId="4" fontId="15" fillId="7" borderId="1" xfId="3" applyNumberFormat="1" applyFont="1" applyFill="1" applyAlignment="1" applyProtection="1">
      <alignment horizontal="center"/>
    </xf>
    <xf numFmtId="4" fontId="15" fillId="7" borderId="13" xfId="3" applyNumberFormat="1" applyFont="1" applyFill="1" applyBorder="1" applyAlignment="1" applyProtection="1">
      <alignment horizontal="center"/>
    </xf>
    <xf numFmtId="4" fontId="6" fillId="0" borderId="1" xfId="3" applyNumberFormat="1" applyFont="1" applyAlignment="1" applyProtection="1">
      <alignment horizontal="center"/>
    </xf>
    <xf numFmtId="4" fontId="6" fillId="0" borderId="13" xfId="3" applyNumberFormat="1" applyFont="1" applyBorder="1" applyAlignment="1" applyProtection="1">
      <alignment horizontal="center"/>
    </xf>
    <xf numFmtId="164" fontId="6" fillId="0" borderId="4" xfId="1" applyNumberFormat="1" applyFont="1" applyBorder="1" applyAlignment="1" applyProtection="1">
      <alignment horizontal="center"/>
    </xf>
    <xf numFmtId="4" fontId="6" fillId="7" borderId="1" xfId="3" applyNumberFormat="1" applyFont="1" applyFill="1" applyAlignment="1" applyProtection="1">
      <alignment horizontal="center"/>
    </xf>
    <xf numFmtId="4" fontId="6" fillId="7" borderId="13" xfId="3" applyNumberFormat="1" applyFont="1" applyFill="1" applyBorder="1" applyAlignment="1" applyProtection="1">
      <alignment horizontal="center"/>
    </xf>
    <xf numFmtId="164" fontId="6" fillId="7" borderId="4" xfId="1" applyNumberFormat="1" applyFont="1" applyFill="1" applyBorder="1" applyAlignment="1" applyProtection="1">
      <alignment horizontal="center"/>
    </xf>
    <xf numFmtId="0" fontId="4" fillId="0" borderId="0" xfId="0" applyFont="1" applyProtection="1">
      <protection locked="0"/>
    </xf>
    <xf numFmtId="0" fontId="15" fillId="7" borderId="11" xfId="199" applyNumberFormat="1" applyFont="1" applyFill="1" applyProtection="1">
      <alignment horizontal="left" wrapText="1"/>
    </xf>
    <xf numFmtId="0" fontId="15" fillId="7" borderId="14" xfId="197" applyNumberFormat="1" applyFont="1" applyFill="1" applyProtection="1">
      <alignment horizontal="left" wrapText="1" indent="1"/>
    </xf>
    <xf numFmtId="0" fontId="15" fillId="7" borderId="16" xfId="194" applyNumberFormat="1" applyFont="1" applyFill="1" applyProtection="1">
      <alignment horizontal="left" wrapText="1" indent="2"/>
    </xf>
    <xf numFmtId="0" fontId="6" fillId="0" borderId="16" xfId="194" applyNumberFormat="1" applyFont="1" applyProtection="1">
      <alignment horizontal="left" wrapText="1" indent="2"/>
    </xf>
    <xf numFmtId="0" fontId="6" fillId="7" borderId="16" xfId="194" applyNumberFormat="1" applyFont="1" applyFill="1" applyProtection="1">
      <alignment horizontal="left" wrapText="1" indent="2"/>
    </xf>
    <xf numFmtId="0" fontId="6" fillId="0" borderId="0" xfId="191" applyNumberFormat="1" applyFont="1" applyProtection="1"/>
    <xf numFmtId="0" fontId="14" fillId="0" borderId="0" xfId="0" applyFont="1" applyAlignment="1" applyProtection="1">
      <alignment horizontal="center" wrapText="1"/>
      <protection locked="0"/>
    </xf>
    <xf numFmtId="0" fontId="31" fillId="0" borderId="0" xfId="201" applyNumberFormat="1" applyFont="1" applyAlignment="1" applyProtection="1"/>
    <xf numFmtId="49" fontId="6" fillId="0" borderId="1" xfId="200" applyNumberFormat="1" applyFont="1" applyProtection="1">
      <alignment horizontal="center" vertical="center" wrapText="1"/>
    </xf>
    <xf numFmtId="49" fontId="6" fillId="0" borderId="1" xfId="200" applyFont="1">
      <alignment horizontal="center" vertical="center" wrapText="1"/>
    </xf>
    <xf numFmtId="49" fontId="6" fillId="0" borderId="1" xfId="200" applyNumberFormat="1" applyFont="1" applyAlignment="1" applyProtection="1">
      <alignment horizontal="center" vertical="center" wrapText="1"/>
    </xf>
    <xf numFmtId="49" fontId="6" fillId="0" borderId="1" xfId="200" applyFont="1" applyAlignment="1">
      <alignment horizontal="center" vertical="center" wrapText="1"/>
    </xf>
    <xf numFmtId="4" fontId="5" fillId="0" borderId="64" xfId="2" applyNumberFormat="1" applyFont="1" applyBorder="1" applyAlignment="1">
      <alignment horizontal="center" wrapText="1"/>
    </xf>
    <xf numFmtId="4" fontId="5" fillId="0" borderId="65" xfId="2" applyNumberFormat="1" applyFont="1" applyBorder="1" applyAlignment="1">
      <alignment horizontal="center" wrapText="1"/>
    </xf>
    <xf numFmtId="0" fontId="4" fillId="3" borderId="66"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 fillId="0" borderId="0" xfId="0" applyFont="1"/>
    <xf numFmtId="0" fontId="0" fillId="0" borderId="0" xfId="0"/>
    <xf numFmtId="0" fontId="11" fillId="0" borderId="0" xfId="0" applyFont="1" applyAlignment="1">
      <alignment horizontal="center"/>
    </xf>
    <xf numFmtId="0" fontId="12" fillId="0" borderId="0" xfId="0" applyFont="1" applyAlignment="1">
      <alignment horizontal="center"/>
    </xf>
  </cellXfs>
  <cellStyles count="202">
    <cellStyle name="br" xfId="21"/>
    <cellStyle name="col" xfId="22"/>
    <cellStyle name="style0" xfId="23"/>
    <cellStyle name="td" xfId="24"/>
    <cellStyle name="tr" xfId="25"/>
    <cellStyle name="xl100" xfId="26"/>
    <cellStyle name="xl101" xfId="27"/>
    <cellStyle name="xl102" xfId="28"/>
    <cellStyle name="xl103" xfId="29"/>
    <cellStyle name="xl104" xfId="30"/>
    <cellStyle name="xl105" xfId="31"/>
    <cellStyle name="xl106" xfId="32"/>
    <cellStyle name="xl107" xfId="33"/>
    <cellStyle name="xl108" xfId="34"/>
    <cellStyle name="xl109" xfId="35"/>
    <cellStyle name="xl110" xfId="36"/>
    <cellStyle name="xl111" xfId="37"/>
    <cellStyle name="xl112" xfId="38"/>
    <cellStyle name="xl113" xfId="39"/>
    <cellStyle name="xl114" xfId="40"/>
    <cellStyle name="xl115" xfId="41"/>
    <cellStyle name="xl116" xfId="42"/>
    <cellStyle name="xl117" xfId="43"/>
    <cellStyle name="xl118" xfId="44"/>
    <cellStyle name="xl119" xfId="45"/>
    <cellStyle name="xl120" xfId="46"/>
    <cellStyle name="xl121" xfId="47"/>
    <cellStyle name="xl122" xfId="48"/>
    <cellStyle name="xl123" xfId="49"/>
    <cellStyle name="xl124" xfId="50"/>
    <cellStyle name="xl125" xfId="51"/>
    <cellStyle name="xl126" xfId="52"/>
    <cellStyle name="xl127" xfId="53"/>
    <cellStyle name="xl128" xfId="54"/>
    <cellStyle name="xl129" xfId="55"/>
    <cellStyle name="xl130" xfId="56"/>
    <cellStyle name="xl131" xfId="57"/>
    <cellStyle name="xl132" xfId="58"/>
    <cellStyle name="xl133" xfId="59"/>
    <cellStyle name="xl134" xfId="60"/>
    <cellStyle name="xl135" xfId="61"/>
    <cellStyle name="xl136" xfId="62"/>
    <cellStyle name="xl137" xfId="63"/>
    <cellStyle name="xl138" xfId="64"/>
    <cellStyle name="xl139" xfId="65"/>
    <cellStyle name="xl140" xfId="66"/>
    <cellStyle name="xl141" xfId="67"/>
    <cellStyle name="xl142" xfId="68"/>
    <cellStyle name="xl143" xfId="69"/>
    <cellStyle name="xl144" xfId="70"/>
    <cellStyle name="xl145" xfId="71"/>
    <cellStyle name="xl146" xfId="72"/>
    <cellStyle name="xl147" xfId="73"/>
    <cellStyle name="xl148" xfId="74"/>
    <cellStyle name="xl149" xfId="75"/>
    <cellStyle name="xl150" xfId="76"/>
    <cellStyle name="xl151" xfId="77"/>
    <cellStyle name="xl152" xfId="78"/>
    <cellStyle name="xl153" xfId="79"/>
    <cellStyle name="xl154" xfId="80"/>
    <cellStyle name="xl155" xfId="81"/>
    <cellStyle name="xl156" xfId="82"/>
    <cellStyle name="xl157" xfId="83"/>
    <cellStyle name="xl158" xfId="84"/>
    <cellStyle name="xl159" xfId="85"/>
    <cellStyle name="xl160" xfId="86"/>
    <cellStyle name="xl161" xfId="87"/>
    <cellStyle name="xl162" xfId="88"/>
    <cellStyle name="xl163" xfId="89"/>
    <cellStyle name="xl164" xfId="90"/>
    <cellStyle name="xl165" xfId="91"/>
    <cellStyle name="xl166" xfId="92"/>
    <cellStyle name="xl167" xfId="93"/>
    <cellStyle name="xl168" xfId="94"/>
    <cellStyle name="xl169" xfId="95"/>
    <cellStyle name="xl170" xfId="96"/>
    <cellStyle name="xl171" xfId="97"/>
    <cellStyle name="xl172" xfId="98"/>
    <cellStyle name="xl173" xfId="99"/>
    <cellStyle name="xl174" xfId="100"/>
    <cellStyle name="xl175" xfId="101"/>
    <cellStyle name="xl176" xfId="102"/>
    <cellStyle name="xl177" xfId="103"/>
    <cellStyle name="xl178" xfId="104"/>
    <cellStyle name="xl179" xfId="105"/>
    <cellStyle name="xl180" xfId="106"/>
    <cellStyle name="xl181" xfId="107"/>
    <cellStyle name="xl182" xfId="108"/>
    <cellStyle name="xl183" xfId="109"/>
    <cellStyle name="xl184" xfId="110"/>
    <cellStyle name="xl185" xfId="111"/>
    <cellStyle name="xl186" xfId="112"/>
    <cellStyle name="xl187" xfId="113"/>
    <cellStyle name="xl188" xfId="114"/>
    <cellStyle name="xl189" xfId="115"/>
    <cellStyle name="xl190" xfId="116"/>
    <cellStyle name="xl191" xfId="117"/>
    <cellStyle name="xl192" xfId="118"/>
    <cellStyle name="xl193" xfId="119"/>
    <cellStyle name="xl194" xfId="120"/>
    <cellStyle name="xl195" xfId="121"/>
    <cellStyle name="xl196" xfId="122"/>
    <cellStyle name="xl197" xfId="123"/>
    <cellStyle name="xl198" xfId="124"/>
    <cellStyle name="xl199" xfId="125"/>
    <cellStyle name="xl200" xfId="126"/>
    <cellStyle name="xl21" xfId="127"/>
    <cellStyle name="xl22" xfId="7"/>
    <cellStyle name="xl22 2" xfId="201"/>
    <cellStyle name="xl23" xfId="128"/>
    <cellStyle name="xl24" xfId="129"/>
    <cellStyle name="xl25" xfId="18"/>
    <cellStyle name="xl25 2" xfId="191"/>
    <cellStyle name="xl26" xfId="6"/>
    <cellStyle name="xl26 2" xfId="189"/>
    <cellStyle name="xl27" xfId="5"/>
    <cellStyle name="xl28" xfId="8"/>
    <cellStyle name="xl28 2" xfId="200"/>
    <cellStyle name="xl29" xfId="10"/>
    <cellStyle name="xl29 2" xfId="199"/>
    <cellStyle name="xl30" xfId="13"/>
    <cellStyle name="xl30 2" xfId="197"/>
    <cellStyle name="xl31" xfId="16"/>
    <cellStyle name="xl31 2" xfId="194"/>
    <cellStyle name="xl32" xfId="130"/>
    <cellStyle name="xl33" xfId="131"/>
    <cellStyle name="xl34" xfId="132"/>
    <cellStyle name="xl35" xfId="133"/>
    <cellStyle name="xl36" xfId="134"/>
    <cellStyle name="xl37" xfId="135"/>
    <cellStyle name="xl38" xfId="19"/>
    <cellStyle name="xl38 2" xfId="192"/>
    <cellStyle name="xl39" xfId="136"/>
    <cellStyle name="xl40" xfId="137"/>
    <cellStyle name="xl41" xfId="11"/>
    <cellStyle name="xl41 2" xfId="198"/>
    <cellStyle name="xl42" xfId="14"/>
    <cellStyle name="xl42 2" xfId="196"/>
    <cellStyle name="xl43" xfId="17"/>
    <cellStyle name="xl43 2" xfId="193"/>
    <cellStyle name="xl44" xfId="9"/>
    <cellStyle name="xl45" xfId="4"/>
    <cellStyle name="xl46" xfId="3"/>
    <cellStyle name="xl46 2" xfId="12"/>
    <cellStyle name="xl47" xfId="20"/>
    <cellStyle name="xl47 2" xfId="190"/>
    <cellStyle name="xl48" xfId="138"/>
    <cellStyle name="xl49" xfId="139"/>
    <cellStyle name="xl50" xfId="140"/>
    <cellStyle name="xl51" xfId="141"/>
    <cellStyle name="xl52" xfId="142"/>
    <cellStyle name="xl53" xfId="143"/>
    <cellStyle name="xl54" xfId="144"/>
    <cellStyle name="xl55" xfId="145"/>
    <cellStyle name="xl56" xfId="146"/>
    <cellStyle name="xl57" xfId="147"/>
    <cellStyle name="xl58" xfId="148"/>
    <cellStyle name="xl59" xfId="149"/>
    <cellStyle name="xl60" xfId="150"/>
    <cellStyle name="xl61" xfId="151"/>
    <cellStyle name="xl62" xfId="152"/>
    <cellStyle name="xl63" xfId="153"/>
    <cellStyle name="xl64" xfId="154"/>
    <cellStyle name="xl65" xfId="155"/>
    <cellStyle name="xl66" xfId="156"/>
    <cellStyle name="xl67" xfId="157"/>
    <cellStyle name="xl68" xfId="158"/>
    <cellStyle name="xl69" xfId="159"/>
    <cellStyle name="xl70" xfId="160"/>
    <cellStyle name="xl71" xfId="161"/>
    <cellStyle name="xl72" xfId="162"/>
    <cellStyle name="xl73" xfId="163"/>
    <cellStyle name="xl74" xfId="164"/>
    <cellStyle name="xl75" xfId="165"/>
    <cellStyle name="xl76" xfId="166"/>
    <cellStyle name="xl77" xfId="167"/>
    <cellStyle name="xl78" xfId="168"/>
    <cellStyle name="xl79" xfId="15"/>
    <cellStyle name="xl79 2" xfId="195"/>
    <cellStyle name="xl80" xfId="169"/>
    <cellStyle name="xl81" xfId="170"/>
    <cellStyle name="xl82" xfId="171"/>
    <cellStyle name="xl83" xfId="172"/>
    <cellStyle name="xl84" xfId="173"/>
    <cellStyle name="xl85" xfId="174"/>
    <cellStyle name="xl86" xfId="175"/>
    <cellStyle name="xl87" xfId="176"/>
    <cellStyle name="xl88" xfId="177"/>
    <cellStyle name="xl89" xfId="178"/>
    <cellStyle name="xl90" xfId="179"/>
    <cellStyle name="xl91" xfId="180"/>
    <cellStyle name="xl92" xfId="181"/>
    <cellStyle name="xl93" xfId="182"/>
    <cellStyle name="xl94" xfId="183"/>
    <cellStyle name="xl95" xfId="184"/>
    <cellStyle name="xl96" xfId="185"/>
    <cellStyle name="xl97" xfId="186"/>
    <cellStyle name="xl98" xfId="187"/>
    <cellStyle name="xl99" xfId="188"/>
    <cellStyle name="Обычный" xfId="0" builtinId="0"/>
    <cellStyle name="Обычный 2" xfId="2"/>
    <cellStyle name="Процентный" xfId="1" builtinId="5"/>
  </cellStyles>
  <dxfs count="0"/>
  <tableStyles count="0"/>
  <colors>
    <mruColors>
      <color rgb="FFCCFFCC"/>
      <color rgb="FF99FF99"/>
      <color rgb="FF99CC00"/>
      <color rgb="FF00CC99"/>
      <color rgb="FF99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81"/>
  <sheetViews>
    <sheetView view="pageBreakPreview" zoomScale="71" zoomScaleNormal="84" zoomScaleSheetLayoutView="71" zoomScalePageLayoutView="70" workbookViewId="0">
      <selection activeCell="I78" sqref="I78"/>
    </sheetView>
  </sheetViews>
  <sheetFormatPr defaultRowHeight="15.75"/>
  <cols>
    <col min="1" max="1" width="50.85546875" style="74" customWidth="1"/>
    <col min="2" max="2" width="21.85546875" style="47" customWidth="1"/>
    <col min="3" max="4" width="18.7109375" style="49" customWidth="1"/>
    <col min="5" max="5" width="15.7109375" style="49" customWidth="1"/>
    <col min="6" max="6" width="9.140625" style="48" customWidth="1"/>
    <col min="7" max="16384" width="9.140625" style="48"/>
  </cols>
  <sheetData>
    <row r="1" spans="1:6" ht="30" customHeight="1">
      <c r="C1" s="81" t="s">
        <v>251</v>
      </c>
      <c r="D1" s="81"/>
      <c r="E1" s="81"/>
    </row>
    <row r="2" spans="1:6" ht="24.75" customHeight="1">
      <c r="A2" s="82" t="s">
        <v>250</v>
      </c>
      <c r="B2" s="82"/>
      <c r="C2" s="82"/>
      <c r="D2" s="82"/>
      <c r="E2" s="82"/>
      <c r="F2" s="50"/>
    </row>
    <row r="3" spans="1:6" ht="41.25" customHeight="1">
      <c r="A3" s="83" t="s">
        <v>95</v>
      </c>
      <c r="B3" s="85" t="s">
        <v>96</v>
      </c>
      <c r="C3" s="87" t="s">
        <v>249</v>
      </c>
      <c r="D3" s="89" t="s">
        <v>248</v>
      </c>
      <c r="E3" s="89" t="s">
        <v>82</v>
      </c>
      <c r="F3" s="50"/>
    </row>
    <row r="4" spans="1:6" ht="39.75" customHeight="1" thickBot="1">
      <c r="A4" s="84"/>
      <c r="B4" s="86"/>
      <c r="C4" s="88"/>
      <c r="D4" s="90"/>
      <c r="E4" s="90"/>
      <c r="F4" s="50"/>
    </row>
    <row r="5" spans="1:6" ht="21.75" customHeight="1">
      <c r="A5" s="75" t="s">
        <v>97</v>
      </c>
      <c r="B5" s="60" t="s">
        <v>98</v>
      </c>
      <c r="C5" s="61">
        <f>C7+C53</f>
        <v>446150213.47000003</v>
      </c>
      <c r="D5" s="61">
        <f>D7+D53</f>
        <v>92515401.439999983</v>
      </c>
      <c r="E5" s="62">
        <f>D5/C5</f>
        <v>0.20736379507800212</v>
      </c>
      <c r="F5" s="50"/>
    </row>
    <row r="6" spans="1:6" ht="15" customHeight="1">
      <c r="A6" s="76" t="s">
        <v>99</v>
      </c>
      <c r="B6" s="59"/>
      <c r="C6" s="63"/>
      <c r="D6" s="64"/>
      <c r="E6" s="65"/>
      <c r="F6" s="50"/>
    </row>
    <row r="7" spans="1:6" ht="31.5">
      <c r="A7" s="77" t="s">
        <v>100</v>
      </c>
      <c r="B7" s="57" t="s">
        <v>101</v>
      </c>
      <c r="C7" s="66">
        <f>C8+C15+C20+C25+C27+C34+C37+C40</f>
        <v>88339198.629999995</v>
      </c>
      <c r="D7" s="66">
        <f>D8+D15+D20+D25+D27+D34+D37+D40</f>
        <v>19529238.129999999</v>
      </c>
      <c r="E7" s="62">
        <f t="shared" ref="E7:E12" si="0">D7/C7</f>
        <v>0.22107103565424319</v>
      </c>
      <c r="F7" s="50"/>
    </row>
    <row r="8" spans="1:6">
      <c r="A8" s="77" t="s">
        <v>102</v>
      </c>
      <c r="B8" s="57" t="s">
        <v>103</v>
      </c>
      <c r="C8" s="66">
        <v>49200000</v>
      </c>
      <c r="D8" s="67">
        <v>9828923.9800000004</v>
      </c>
      <c r="E8" s="62">
        <f t="shared" si="0"/>
        <v>0.19977487764227644</v>
      </c>
      <c r="F8" s="50"/>
    </row>
    <row r="9" spans="1:6" ht="351.75" customHeight="1">
      <c r="A9" s="78" t="s">
        <v>247</v>
      </c>
      <c r="B9" s="56" t="s">
        <v>104</v>
      </c>
      <c r="C9" s="68">
        <v>47520000</v>
      </c>
      <c r="D9" s="69">
        <v>9691504.3399999999</v>
      </c>
      <c r="E9" s="70">
        <f t="shared" si="0"/>
        <v>0.20394579840067339</v>
      </c>
      <c r="F9" s="50"/>
    </row>
    <row r="10" spans="1:6" ht="227.25" customHeight="1">
      <c r="A10" s="78" t="s">
        <v>105</v>
      </c>
      <c r="B10" s="56" t="s">
        <v>106</v>
      </c>
      <c r="C10" s="68">
        <v>130000</v>
      </c>
      <c r="D10" s="69">
        <v>13080.71</v>
      </c>
      <c r="E10" s="70">
        <f t="shared" si="0"/>
        <v>0.10062084615384614</v>
      </c>
      <c r="F10" s="50"/>
    </row>
    <row r="11" spans="1:6" ht="204.75">
      <c r="A11" s="78" t="s">
        <v>107</v>
      </c>
      <c r="B11" s="56" t="s">
        <v>108</v>
      </c>
      <c r="C11" s="68">
        <v>600000</v>
      </c>
      <c r="D11" s="69">
        <v>11206.93</v>
      </c>
      <c r="E11" s="70">
        <f t="shared" si="0"/>
        <v>1.8678216666666667E-2</v>
      </c>
      <c r="F11" s="50"/>
    </row>
    <row r="12" spans="1:6" ht="117.75" customHeight="1">
      <c r="A12" s="78" t="s">
        <v>109</v>
      </c>
      <c r="B12" s="56" t="s">
        <v>110</v>
      </c>
      <c r="C12" s="68">
        <v>450000</v>
      </c>
      <c r="D12" s="69">
        <v>110000</v>
      </c>
      <c r="E12" s="70">
        <f t="shared" si="0"/>
        <v>0.24444444444444444</v>
      </c>
      <c r="F12" s="50"/>
    </row>
    <row r="13" spans="1:6" ht="409.5">
      <c r="A13" s="78" t="s">
        <v>246</v>
      </c>
      <c r="B13" s="56" t="s">
        <v>245</v>
      </c>
      <c r="C13" s="68" t="s">
        <v>84</v>
      </c>
      <c r="D13" s="69">
        <v>3132</v>
      </c>
      <c r="E13" s="70">
        <v>0</v>
      </c>
      <c r="F13" s="50"/>
    </row>
    <row r="14" spans="1:6" ht="167.25" customHeight="1">
      <c r="A14" s="78" t="s">
        <v>111</v>
      </c>
      <c r="B14" s="56" t="s">
        <v>112</v>
      </c>
      <c r="C14" s="68">
        <v>500000</v>
      </c>
      <c r="D14" s="69" t="s">
        <v>84</v>
      </c>
      <c r="E14" s="70">
        <v>0</v>
      </c>
      <c r="F14" s="50"/>
    </row>
    <row r="15" spans="1:6" ht="47.25">
      <c r="A15" s="79" t="s">
        <v>113</v>
      </c>
      <c r="B15" s="58" t="s">
        <v>114</v>
      </c>
      <c r="C15" s="71">
        <v>17642400</v>
      </c>
      <c r="D15" s="72">
        <v>3865175.88</v>
      </c>
      <c r="E15" s="73">
        <f t="shared" ref="E15:E41" si="1">D15/C15</f>
        <v>0.21908447150047611</v>
      </c>
      <c r="F15" s="50"/>
    </row>
    <row r="16" spans="1:6" ht="156.75" customHeight="1">
      <c r="A16" s="78" t="s">
        <v>115</v>
      </c>
      <c r="B16" s="56" t="s">
        <v>116</v>
      </c>
      <c r="C16" s="68">
        <v>9231700</v>
      </c>
      <c r="D16" s="69">
        <v>1919525.89</v>
      </c>
      <c r="E16" s="70">
        <f t="shared" si="1"/>
        <v>0.20792767204306897</v>
      </c>
      <c r="F16" s="50"/>
    </row>
    <row r="17" spans="1:6" ht="177.75" customHeight="1">
      <c r="A17" s="78" t="s">
        <v>117</v>
      </c>
      <c r="B17" s="56" t="s">
        <v>118</v>
      </c>
      <c r="C17" s="68">
        <v>45100</v>
      </c>
      <c r="D17" s="69">
        <v>8692.9</v>
      </c>
      <c r="E17" s="70">
        <f t="shared" si="1"/>
        <v>0.1927472283813747</v>
      </c>
      <c r="F17" s="50"/>
    </row>
    <row r="18" spans="1:6" ht="150.75" customHeight="1">
      <c r="A18" s="78" t="s">
        <v>119</v>
      </c>
      <c r="B18" s="56" t="s">
        <v>120</v>
      </c>
      <c r="C18" s="68">
        <v>8929600</v>
      </c>
      <c r="D18" s="69">
        <v>2126496.86</v>
      </c>
      <c r="E18" s="70">
        <f t="shared" si="1"/>
        <v>0.23814021456728182</v>
      </c>
      <c r="F18" s="50"/>
    </row>
    <row r="19" spans="1:6" ht="160.5" customHeight="1">
      <c r="A19" s="78" t="s">
        <v>121</v>
      </c>
      <c r="B19" s="56" t="s">
        <v>122</v>
      </c>
      <c r="C19" s="68">
        <v>-564000</v>
      </c>
      <c r="D19" s="69">
        <v>-189539.77</v>
      </c>
      <c r="E19" s="70">
        <f t="shared" si="1"/>
        <v>0.33606342198581557</v>
      </c>
      <c r="F19" s="50"/>
    </row>
    <row r="20" spans="1:6">
      <c r="A20" s="77" t="s">
        <v>123</v>
      </c>
      <c r="B20" s="57" t="s">
        <v>124</v>
      </c>
      <c r="C20" s="66">
        <v>5280000</v>
      </c>
      <c r="D20" s="67">
        <v>593382.15</v>
      </c>
      <c r="E20" s="62">
        <f t="shared" si="1"/>
        <v>0.11238298295454546</v>
      </c>
      <c r="F20" s="50"/>
    </row>
    <row r="21" spans="1:6" ht="47.25">
      <c r="A21" s="78" t="s">
        <v>125</v>
      </c>
      <c r="B21" s="56" t="s">
        <v>126</v>
      </c>
      <c r="C21" s="68">
        <v>2300000</v>
      </c>
      <c r="D21" s="69">
        <v>184088.14</v>
      </c>
      <c r="E21" s="70">
        <f t="shared" si="1"/>
        <v>8.0038321739130447E-2</v>
      </c>
      <c r="F21" s="50"/>
    </row>
    <row r="22" spans="1:6" ht="80.25" customHeight="1">
      <c r="A22" s="78" t="s">
        <v>127</v>
      </c>
      <c r="B22" s="56" t="s">
        <v>128</v>
      </c>
      <c r="C22" s="68">
        <v>1900000</v>
      </c>
      <c r="D22" s="69">
        <v>331424.3</v>
      </c>
      <c r="E22" s="70">
        <f t="shared" si="1"/>
        <v>0.17443384210526316</v>
      </c>
      <c r="F22" s="50"/>
    </row>
    <row r="23" spans="1:6">
      <c r="A23" s="78" t="s">
        <v>129</v>
      </c>
      <c r="B23" s="56" t="s">
        <v>130</v>
      </c>
      <c r="C23" s="68">
        <v>80000</v>
      </c>
      <c r="D23" s="69">
        <v>174461</v>
      </c>
      <c r="E23" s="70">
        <f t="shared" si="1"/>
        <v>2.1807625000000002</v>
      </c>
      <c r="F23" s="50"/>
    </row>
    <row r="24" spans="1:6" ht="63">
      <c r="A24" s="78" t="s">
        <v>244</v>
      </c>
      <c r="B24" s="56" t="s">
        <v>131</v>
      </c>
      <c r="C24" s="68">
        <v>1000000</v>
      </c>
      <c r="D24" s="69">
        <v>-96591.29</v>
      </c>
      <c r="E24" s="70">
        <f t="shared" si="1"/>
        <v>-9.6591289999999996E-2</v>
      </c>
      <c r="F24" s="50"/>
    </row>
    <row r="25" spans="1:6">
      <c r="A25" s="77" t="s">
        <v>132</v>
      </c>
      <c r="B25" s="57" t="s">
        <v>133</v>
      </c>
      <c r="C25" s="66">
        <v>3000000</v>
      </c>
      <c r="D25" s="67">
        <v>975945.52</v>
      </c>
      <c r="E25" s="62">
        <f t="shared" si="1"/>
        <v>0.32531517333333332</v>
      </c>
      <c r="F25" s="50"/>
    </row>
    <row r="26" spans="1:6" ht="63">
      <c r="A26" s="78" t="s">
        <v>243</v>
      </c>
      <c r="B26" s="56" t="s">
        <v>134</v>
      </c>
      <c r="C26" s="68">
        <v>3000000</v>
      </c>
      <c r="D26" s="69">
        <v>975945.52</v>
      </c>
      <c r="E26" s="70">
        <f t="shared" si="1"/>
        <v>0.32531517333333332</v>
      </c>
      <c r="F26" s="50"/>
    </row>
    <row r="27" spans="1:6" ht="63">
      <c r="A27" s="77" t="s">
        <v>135</v>
      </c>
      <c r="B27" s="57" t="s">
        <v>136</v>
      </c>
      <c r="C27" s="66">
        <v>1046205</v>
      </c>
      <c r="D27" s="67">
        <v>302786.42</v>
      </c>
      <c r="E27" s="62">
        <f t="shared" si="1"/>
        <v>0.28941404409269694</v>
      </c>
      <c r="F27" s="50"/>
    </row>
    <row r="28" spans="1:6" ht="124.5" customHeight="1">
      <c r="A28" s="78" t="s">
        <v>242</v>
      </c>
      <c r="B28" s="56" t="s">
        <v>137</v>
      </c>
      <c r="C28" s="68">
        <v>155000</v>
      </c>
      <c r="D28" s="69">
        <v>31566</v>
      </c>
      <c r="E28" s="70">
        <f t="shared" si="1"/>
        <v>0.20365161290322581</v>
      </c>
      <c r="F28" s="50"/>
    </row>
    <row r="29" spans="1:6" ht="112.5" customHeight="1">
      <c r="A29" s="78" t="s">
        <v>241</v>
      </c>
      <c r="B29" s="56" t="s">
        <v>138</v>
      </c>
      <c r="C29" s="68">
        <v>300000</v>
      </c>
      <c r="D29" s="69">
        <v>175919.43</v>
      </c>
      <c r="E29" s="70">
        <f t="shared" si="1"/>
        <v>0.58639809999999992</v>
      </c>
      <c r="F29" s="50"/>
    </row>
    <row r="30" spans="1:6" ht="110.25" customHeight="1">
      <c r="A30" s="78" t="s">
        <v>139</v>
      </c>
      <c r="B30" s="56" t="s">
        <v>140</v>
      </c>
      <c r="C30" s="68">
        <v>250000</v>
      </c>
      <c r="D30" s="69">
        <v>6257.99</v>
      </c>
      <c r="E30" s="70">
        <f t="shared" si="1"/>
        <v>2.5031959999999999E-2</v>
      </c>
      <c r="F30" s="50"/>
    </row>
    <row r="31" spans="1:6" ht="95.25" customHeight="1">
      <c r="A31" s="78" t="s">
        <v>240</v>
      </c>
      <c r="B31" s="56" t="s">
        <v>141</v>
      </c>
      <c r="C31" s="68">
        <v>241115</v>
      </c>
      <c r="D31" s="69">
        <v>36308</v>
      </c>
      <c r="E31" s="70">
        <f t="shared" si="1"/>
        <v>0.15058374634510505</v>
      </c>
      <c r="F31" s="50"/>
    </row>
    <row r="32" spans="1:6" ht="54.75" customHeight="1">
      <c r="A32" s="78" t="s">
        <v>142</v>
      </c>
      <c r="B32" s="56" t="s">
        <v>143</v>
      </c>
      <c r="C32" s="68">
        <v>89990</v>
      </c>
      <c r="D32" s="69">
        <v>37785</v>
      </c>
      <c r="E32" s="70">
        <f t="shared" si="1"/>
        <v>0.419879986665185</v>
      </c>
      <c r="F32" s="50"/>
    </row>
    <row r="33" spans="1:6" ht="116.25" customHeight="1">
      <c r="A33" s="78" t="s">
        <v>144</v>
      </c>
      <c r="B33" s="56" t="s">
        <v>145</v>
      </c>
      <c r="C33" s="68">
        <v>10100</v>
      </c>
      <c r="D33" s="69">
        <v>14950</v>
      </c>
      <c r="E33" s="70">
        <f t="shared" si="1"/>
        <v>1.4801980198019802</v>
      </c>
      <c r="F33" s="50"/>
    </row>
    <row r="34" spans="1:6" ht="47.25">
      <c r="A34" s="77" t="s">
        <v>146</v>
      </c>
      <c r="B34" s="57" t="s">
        <v>147</v>
      </c>
      <c r="C34" s="66">
        <v>11788020.630000001</v>
      </c>
      <c r="D34" s="67">
        <v>2740500.31</v>
      </c>
      <c r="E34" s="62">
        <f t="shared" si="1"/>
        <v>0.23248180470820909</v>
      </c>
      <c r="F34" s="50"/>
    </row>
    <row r="35" spans="1:6" ht="47.25">
      <c r="A35" s="78" t="s">
        <v>148</v>
      </c>
      <c r="B35" s="56" t="s">
        <v>149</v>
      </c>
      <c r="C35" s="68">
        <v>10929685.630000001</v>
      </c>
      <c r="D35" s="69">
        <v>2503897.31</v>
      </c>
      <c r="E35" s="70">
        <f t="shared" si="1"/>
        <v>0.22909142996091827</v>
      </c>
      <c r="F35" s="50"/>
    </row>
    <row r="36" spans="1:6" ht="31.5">
      <c r="A36" s="78" t="s">
        <v>150</v>
      </c>
      <c r="B36" s="56" t="s">
        <v>151</v>
      </c>
      <c r="C36" s="68">
        <v>858335</v>
      </c>
      <c r="D36" s="69">
        <v>236603</v>
      </c>
      <c r="E36" s="70">
        <f t="shared" si="1"/>
        <v>0.27565344533311587</v>
      </c>
      <c r="F36" s="50"/>
    </row>
    <row r="37" spans="1:6" ht="47.25">
      <c r="A37" s="77" t="s">
        <v>152</v>
      </c>
      <c r="B37" s="57" t="s">
        <v>153</v>
      </c>
      <c r="C37" s="66">
        <v>175000</v>
      </c>
      <c r="D37" s="67">
        <v>990093.2</v>
      </c>
      <c r="E37" s="62">
        <f t="shared" si="1"/>
        <v>5.6576754285714284</v>
      </c>
      <c r="F37" s="50"/>
    </row>
    <row r="38" spans="1:6" ht="78.75">
      <c r="A38" s="78" t="s">
        <v>239</v>
      </c>
      <c r="B38" s="56" t="s">
        <v>154</v>
      </c>
      <c r="C38" s="68">
        <v>150000</v>
      </c>
      <c r="D38" s="69">
        <v>725110.12</v>
      </c>
      <c r="E38" s="70">
        <f t="shared" si="1"/>
        <v>4.8340674666666663</v>
      </c>
      <c r="F38" s="50"/>
    </row>
    <row r="39" spans="1:6" ht="63" customHeight="1">
      <c r="A39" s="78" t="s">
        <v>155</v>
      </c>
      <c r="B39" s="56" t="s">
        <v>156</v>
      </c>
      <c r="C39" s="68">
        <v>25000</v>
      </c>
      <c r="D39" s="69">
        <v>264983.08</v>
      </c>
      <c r="E39" s="70">
        <f t="shared" si="1"/>
        <v>10.599323200000001</v>
      </c>
      <c r="F39" s="50"/>
    </row>
    <row r="40" spans="1:6" ht="31.5">
      <c r="A40" s="77" t="s">
        <v>157</v>
      </c>
      <c r="B40" s="57" t="s">
        <v>158</v>
      </c>
      <c r="C40" s="66">
        <v>207573</v>
      </c>
      <c r="D40" s="67">
        <v>232430.67</v>
      </c>
      <c r="E40" s="62">
        <f t="shared" si="1"/>
        <v>1.119753869722941</v>
      </c>
      <c r="F40" s="50"/>
    </row>
    <row r="41" spans="1:6" ht="110.25">
      <c r="A41" s="78" t="s">
        <v>159</v>
      </c>
      <c r="B41" s="56" t="s">
        <v>160</v>
      </c>
      <c r="C41" s="68">
        <v>15300</v>
      </c>
      <c r="D41" s="69">
        <v>1228.5</v>
      </c>
      <c r="E41" s="70">
        <f t="shared" si="1"/>
        <v>8.0294117647058821E-2</v>
      </c>
      <c r="F41" s="50"/>
    </row>
    <row r="42" spans="1:6" ht="139.5" customHeight="1">
      <c r="A42" s="78" t="s">
        <v>161</v>
      </c>
      <c r="B42" s="56" t="s">
        <v>162</v>
      </c>
      <c r="C42" s="68">
        <v>1950</v>
      </c>
      <c r="D42" s="69" t="s">
        <v>84</v>
      </c>
      <c r="E42" s="70">
        <v>0</v>
      </c>
      <c r="F42" s="50"/>
    </row>
    <row r="43" spans="1:6" ht="110.25">
      <c r="A43" s="78" t="s">
        <v>163</v>
      </c>
      <c r="B43" s="56" t="s">
        <v>164</v>
      </c>
      <c r="C43" s="68">
        <v>33890</v>
      </c>
      <c r="D43" s="69" t="s">
        <v>84</v>
      </c>
      <c r="E43" s="70">
        <v>0</v>
      </c>
      <c r="F43" s="50"/>
    </row>
    <row r="44" spans="1:6" ht="129" customHeight="1">
      <c r="A44" s="78" t="s">
        <v>165</v>
      </c>
      <c r="B44" s="56" t="s">
        <v>166</v>
      </c>
      <c r="C44" s="68">
        <v>1288</v>
      </c>
      <c r="D44" s="69" t="s">
        <v>84</v>
      </c>
      <c r="E44" s="70">
        <v>0</v>
      </c>
      <c r="F44" s="50"/>
    </row>
    <row r="45" spans="1:6" ht="110.25">
      <c r="A45" s="78" t="s">
        <v>167</v>
      </c>
      <c r="B45" s="56" t="s">
        <v>168</v>
      </c>
      <c r="C45" s="68">
        <v>1280</v>
      </c>
      <c r="D45" s="69" t="s">
        <v>84</v>
      </c>
      <c r="E45" s="70">
        <v>0</v>
      </c>
      <c r="F45" s="50"/>
    </row>
    <row r="46" spans="1:6" ht="110.25">
      <c r="A46" s="78" t="s">
        <v>169</v>
      </c>
      <c r="B46" s="56" t="s">
        <v>170</v>
      </c>
      <c r="C46" s="68">
        <v>2400</v>
      </c>
      <c r="D46" s="69" t="s">
        <v>84</v>
      </c>
      <c r="E46" s="70">
        <v>0</v>
      </c>
      <c r="F46" s="50"/>
    </row>
    <row r="47" spans="1:6" ht="133.5" customHeight="1">
      <c r="A47" s="78" t="s">
        <v>171</v>
      </c>
      <c r="B47" s="56" t="s">
        <v>172</v>
      </c>
      <c r="C47" s="68">
        <v>2000</v>
      </c>
      <c r="D47" s="69">
        <v>500</v>
      </c>
      <c r="E47" s="70">
        <f>D47/C47</f>
        <v>0.25</v>
      </c>
      <c r="F47" s="50"/>
    </row>
    <row r="48" spans="1:6" ht="204.75">
      <c r="A48" s="78" t="s">
        <v>173</v>
      </c>
      <c r="B48" s="56" t="s">
        <v>174</v>
      </c>
      <c r="C48" s="68">
        <v>240</v>
      </c>
      <c r="D48" s="69" t="s">
        <v>84</v>
      </c>
      <c r="E48" s="70">
        <v>0</v>
      </c>
      <c r="F48" s="50"/>
    </row>
    <row r="49" spans="1:6" ht="112.5" customHeight="1">
      <c r="A49" s="78" t="s">
        <v>175</v>
      </c>
      <c r="B49" s="56" t="s">
        <v>176</v>
      </c>
      <c r="C49" s="68">
        <v>695</v>
      </c>
      <c r="D49" s="69">
        <v>500</v>
      </c>
      <c r="E49" s="70">
        <f>D49/C49</f>
        <v>0.71942446043165464</v>
      </c>
      <c r="F49" s="50"/>
    </row>
    <row r="50" spans="1:6" ht="126">
      <c r="A50" s="78" t="s">
        <v>177</v>
      </c>
      <c r="B50" s="56" t="s">
        <v>178</v>
      </c>
      <c r="C50" s="68">
        <v>148530</v>
      </c>
      <c r="D50" s="69">
        <v>8000</v>
      </c>
      <c r="E50" s="70">
        <f>D50/C50</f>
        <v>5.3861172827038312E-2</v>
      </c>
      <c r="F50" s="50"/>
    </row>
    <row r="51" spans="1:6" ht="94.5">
      <c r="A51" s="78" t="s">
        <v>238</v>
      </c>
      <c r="B51" s="56" t="s">
        <v>237</v>
      </c>
      <c r="C51" s="68" t="s">
        <v>84</v>
      </c>
      <c r="D51" s="69">
        <v>35400</v>
      </c>
      <c r="E51" s="70" t="e">
        <f>D51/C51</f>
        <v>#VALUE!</v>
      </c>
      <c r="F51" s="50"/>
    </row>
    <row r="52" spans="1:6" ht="114.75" customHeight="1">
      <c r="A52" s="78" t="s">
        <v>236</v>
      </c>
      <c r="B52" s="56" t="s">
        <v>235</v>
      </c>
      <c r="C52" s="68" t="s">
        <v>84</v>
      </c>
      <c r="D52" s="69">
        <v>186802.17</v>
      </c>
      <c r="E52" s="70">
        <v>0</v>
      </c>
      <c r="F52" s="50"/>
    </row>
    <row r="53" spans="1:6">
      <c r="A53" s="77" t="s">
        <v>179</v>
      </c>
      <c r="B53" s="57" t="s">
        <v>180</v>
      </c>
      <c r="C53" s="66">
        <f>C54+C78</f>
        <v>357811014.84000003</v>
      </c>
      <c r="D53" s="66">
        <f>D54+D78</f>
        <v>72986163.309999987</v>
      </c>
      <c r="E53" s="62">
        <f t="shared" ref="E53:E58" si="2">D53/C53</f>
        <v>0.20397964367485089</v>
      </c>
      <c r="F53" s="50"/>
    </row>
    <row r="54" spans="1:6" ht="48.75" customHeight="1">
      <c r="A54" s="77" t="s">
        <v>181</v>
      </c>
      <c r="B54" s="57" t="s">
        <v>182</v>
      </c>
      <c r="C54" s="66">
        <f>C55+C58+C67+C72</f>
        <v>357861846.98000002</v>
      </c>
      <c r="D54" s="66">
        <f>D55+D58+D67+D72</f>
        <v>73036995.449999988</v>
      </c>
      <c r="E54" s="62">
        <f t="shared" si="2"/>
        <v>0.20409271361660924</v>
      </c>
      <c r="F54" s="50"/>
    </row>
    <row r="55" spans="1:6" ht="32.25" customHeight="1">
      <c r="A55" s="77" t="s">
        <v>183</v>
      </c>
      <c r="B55" s="57" t="s">
        <v>184</v>
      </c>
      <c r="C55" s="66">
        <f>C56+C57</f>
        <v>144484841.87</v>
      </c>
      <c r="D55" s="66">
        <f>D56+D57</f>
        <v>36121209</v>
      </c>
      <c r="E55" s="62">
        <f t="shared" si="2"/>
        <v>0.24999998984322519</v>
      </c>
      <c r="F55" s="50"/>
    </row>
    <row r="56" spans="1:6" ht="47.25">
      <c r="A56" s="78" t="s">
        <v>185</v>
      </c>
      <c r="B56" s="56" t="s">
        <v>186</v>
      </c>
      <c r="C56" s="68">
        <v>82791000</v>
      </c>
      <c r="D56" s="69">
        <v>20697750</v>
      </c>
      <c r="E56" s="70">
        <f t="shared" si="2"/>
        <v>0.25</v>
      </c>
      <c r="F56" s="50"/>
    </row>
    <row r="57" spans="1:6" ht="63">
      <c r="A57" s="78" t="s">
        <v>187</v>
      </c>
      <c r="B57" s="56" t="s">
        <v>188</v>
      </c>
      <c r="C57" s="68">
        <v>61693841.869999997</v>
      </c>
      <c r="D57" s="69">
        <v>15423459</v>
      </c>
      <c r="E57" s="70">
        <f t="shared" si="2"/>
        <v>0.24999997621318507</v>
      </c>
      <c r="F57" s="50"/>
    </row>
    <row r="58" spans="1:6" ht="47.25">
      <c r="A58" s="77" t="s">
        <v>189</v>
      </c>
      <c r="B58" s="57" t="s">
        <v>190</v>
      </c>
      <c r="C58" s="66">
        <f>C59+C60+C61+C62+C63+C64+C65+C66</f>
        <v>64609810.739999995</v>
      </c>
      <c r="D58" s="66">
        <f>D59+D60+D61+D62+D63+D64+D65+D66</f>
        <v>2456863.83</v>
      </c>
      <c r="E58" s="62">
        <f t="shared" si="2"/>
        <v>3.8026172834444684E-2</v>
      </c>
      <c r="F58" s="50"/>
    </row>
    <row r="59" spans="1:6" ht="53.25" customHeight="1">
      <c r="A59" s="78" t="s">
        <v>234</v>
      </c>
      <c r="B59" s="56" t="s">
        <v>233</v>
      </c>
      <c r="C59" s="68">
        <v>8137800</v>
      </c>
      <c r="D59" s="69">
        <v>0</v>
      </c>
      <c r="E59" s="70">
        <v>0</v>
      </c>
      <c r="F59" s="50"/>
    </row>
    <row r="60" spans="1:6" ht="130.5" customHeight="1">
      <c r="A60" s="78" t="s">
        <v>232</v>
      </c>
      <c r="B60" s="56" t="s">
        <v>231</v>
      </c>
      <c r="C60" s="68">
        <v>5352013.0199999996</v>
      </c>
      <c r="D60" s="69">
        <v>0</v>
      </c>
      <c r="E60" s="70">
        <v>0</v>
      </c>
      <c r="F60" s="50"/>
    </row>
    <row r="61" spans="1:6" ht="81" customHeight="1">
      <c r="A61" s="78" t="s">
        <v>191</v>
      </c>
      <c r="B61" s="56" t="s">
        <v>192</v>
      </c>
      <c r="C61" s="68">
        <v>3812950.4</v>
      </c>
      <c r="D61" s="69">
        <v>653727.4</v>
      </c>
      <c r="E61" s="70">
        <f>D61/C61</f>
        <v>0.17144922734898416</v>
      </c>
      <c r="F61" s="50"/>
    </row>
    <row r="62" spans="1:6" ht="47.25">
      <c r="A62" s="78" t="s">
        <v>193</v>
      </c>
      <c r="B62" s="56" t="s">
        <v>194</v>
      </c>
      <c r="C62" s="68">
        <v>831776.97</v>
      </c>
      <c r="D62" s="69">
        <v>831776.97</v>
      </c>
      <c r="E62" s="70">
        <f>D62/C62</f>
        <v>1</v>
      </c>
      <c r="F62" s="50"/>
    </row>
    <row r="63" spans="1:6" ht="31.5">
      <c r="A63" s="78" t="s">
        <v>195</v>
      </c>
      <c r="B63" s="56" t="s">
        <v>196</v>
      </c>
      <c r="C63" s="68">
        <v>34347.120000000003</v>
      </c>
      <c r="D63" s="69">
        <v>34329.589999999997</v>
      </c>
      <c r="E63" s="70">
        <f>D63/C63</f>
        <v>0.99948962241957973</v>
      </c>
      <c r="F63" s="50"/>
    </row>
    <row r="64" spans="1:6" ht="47.25">
      <c r="A64" s="78" t="s">
        <v>230</v>
      </c>
      <c r="B64" s="56" t="s">
        <v>229</v>
      </c>
      <c r="C64" s="68">
        <v>2597979.7999999998</v>
      </c>
      <c r="D64" s="69">
        <v>608809.62</v>
      </c>
      <c r="E64" s="70">
        <f>D64/C64</f>
        <v>0.23433962804483702</v>
      </c>
      <c r="F64" s="50"/>
    </row>
    <row r="65" spans="1:6" ht="47.25">
      <c r="A65" s="78" t="s">
        <v>228</v>
      </c>
      <c r="B65" s="56" t="s">
        <v>227</v>
      </c>
      <c r="C65" s="68">
        <v>17384945.34</v>
      </c>
      <c r="D65" s="69">
        <v>0</v>
      </c>
      <c r="E65" s="70">
        <v>0</v>
      </c>
      <c r="F65" s="50"/>
    </row>
    <row r="66" spans="1:6" ht="31.5">
      <c r="A66" s="78" t="s">
        <v>197</v>
      </c>
      <c r="B66" s="56" t="s">
        <v>198</v>
      </c>
      <c r="C66" s="68">
        <v>26457998.09</v>
      </c>
      <c r="D66" s="69">
        <v>328220.25</v>
      </c>
      <c r="E66" s="70">
        <f>D66/C66</f>
        <v>1.2405331986324895E-2</v>
      </c>
      <c r="F66" s="50"/>
    </row>
    <row r="67" spans="1:6" ht="17.25" customHeight="1">
      <c r="A67" s="77" t="s">
        <v>199</v>
      </c>
      <c r="B67" s="57" t="s">
        <v>200</v>
      </c>
      <c r="C67" s="66">
        <f>C68+C69+C70+C71</f>
        <v>105015069.52</v>
      </c>
      <c r="D67" s="66">
        <f>D68+D69+D70+D71</f>
        <v>23393302.469999999</v>
      </c>
      <c r="E67" s="62">
        <f>D67/C67</f>
        <v>0.2227613863127022</v>
      </c>
      <c r="F67" s="50"/>
    </row>
    <row r="68" spans="1:6" ht="47.25">
      <c r="A68" s="78" t="s">
        <v>201</v>
      </c>
      <c r="B68" s="56" t="s">
        <v>202</v>
      </c>
      <c r="C68" s="68">
        <v>6457916.2199999997</v>
      </c>
      <c r="D68" s="69">
        <v>1060102.47</v>
      </c>
      <c r="E68" s="70">
        <f>D68/C68</f>
        <v>0.16415550061131021</v>
      </c>
      <c r="F68" s="50"/>
    </row>
    <row r="69" spans="1:6" ht="78.75">
      <c r="A69" s="78" t="s">
        <v>203</v>
      </c>
      <c r="B69" s="56" t="s">
        <v>204</v>
      </c>
      <c r="C69" s="68">
        <v>5796648</v>
      </c>
      <c r="D69" s="69">
        <v>1425000</v>
      </c>
      <c r="E69" s="70">
        <f>D69/C69</f>
        <v>0.24583172895783909</v>
      </c>
      <c r="F69" s="50"/>
    </row>
    <row r="70" spans="1:6" ht="78.75">
      <c r="A70" s="78" t="s">
        <v>205</v>
      </c>
      <c r="B70" s="56" t="s">
        <v>206</v>
      </c>
      <c r="C70" s="68">
        <v>27937.55</v>
      </c>
      <c r="D70" s="69">
        <v>0</v>
      </c>
      <c r="E70" s="70">
        <v>0</v>
      </c>
      <c r="F70" s="50"/>
    </row>
    <row r="71" spans="1:6" ht="31.5">
      <c r="A71" s="78" t="s">
        <v>207</v>
      </c>
      <c r="B71" s="56" t="s">
        <v>208</v>
      </c>
      <c r="C71" s="68">
        <v>92732567.75</v>
      </c>
      <c r="D71" s="69">
        <v>20908200</v>
      </c>
      <c r="E71" s="70">
        <f t="shared" ref="E71:E79" si="3">D71/C71</f>
        <v>0.22546771331046206</v>
      </c>
      <c r="F71" s="50"/>
    </row>
    <row r="72" spans="1:6">
      <c r="A72" s="77" t="s">
        <v>209</v>
      </c>
      <c r="B72" s="57" t="s">
        <v>210</v>
      </c>
      <c r="C72" s="66">
        <f>C73+C74+C75+C76+C77</f>
        <v>43752124.850000001</v>
      </c>
      <c r="D72" s="66">
        <f>D73+D74+D75+D76+D77</f>
        <v>11065620.149999999</v>
      </c>
      <c r="E72" s="62">
        <f t="shared" si="3"/>
        <v>0.25291617693854695</v>
      </c>
      <c r="F72" s="50"/>
    </row>
    <row r="73" spans="1:6" ht="79.5" customHeight="1">
      <c r="A73" s="78" t="s">
        <v>211</v>
      </c>
      <c r="B73" s="56" t="s">
        <v>212</v>
      </c>
      <c r="C73" s="68">
        <v>33448544.199999999</v>
      </c>
      <c r="D73" s="69">
        <v>8080218.9400000004</v>
      </c>
      <c r="E73" s="70">
        <f t="shared" si="3"/>
        <v>0.24157161793606552</v>
      </c>
      <c r="F73" s="50"/>
    </row>
    <row r="74" spans="1:6" ht="106.5" customHeight="1">
      <c r="A74" s="78" t="s">
        <v>213</v>
      </c>
      <c r="B74" s="56" t="s">
        <v>214</v>
      </c>
      <c r="C74" s="68">
        <v>390600</v>
      </c>
      <c r="D74" s="69">
        <v>94589.51</v>
      </c>
      <c r="E74" s="70">
        <f t="shared" si="3"/>
        <v>0.24216464413722477</v>
      </c>
      <c r="F74" s="50"/>
    </row>
    <row r="75" spans="1:6" ht="46.5" customHeight="1">
      <c r="A75" s="78" t="s">
        <v>215</v>
      </c>
      <c r="B75" s="56" t="s">
        <v>216</v>
      </c>
      <c r="C75" s="68">
        <v>1554972.65</v>
      </c>
      <c r="D75" s="69">
        <v>376597.13</v>
      </c>
      <c r="E75" s="70">
        <f t="shared" si="3"/>
        <v>0.24218890923901459</v>
      </c>
      <c r="F75" s="50"/>
    </row>
    <row r="76" spans="1:6" ht="77.25" customHeight="1">
      <c r="A76" s="78" t="s">
        <v>217</v>
      </c>
      <c r="B76" s="56" t="s">
        <v>218</v>
      </c>
      <c r="C76" s="68">
        <v>6249600</v>
      </c>
      <c r="D76" s="69">
        <v>1580430.78</v>
      </c>
      <c r="E76" s="70">
        <f t="shared" si="3"/>
        <v>0.2528851094470046</v>
      </c>
      <c r="F76" s="50"/>
    </row>
    <row r="77" spans="1:6" ht="47.25">
      <c r="A77" s="78" t="s">
        <v>219</v>
      </c>
      <c r="B77" s="56" t="s">
        <v>220</v>
      </c>
      <c r="C77" s="68">
        <v>2108408</v>
      </c>
      <c r="D77" s="69">
        <v>933783.79</v>
      </c>
      <c r="E77" s="70">
        <f t="shared" si="3"/>
        <v>0.44288571756510126</v>
      </c>
      <c r="F77" s="50"/>
    </row>
    <row r="78" spans="1:6" ht="78.75">
      <c r="A78" s="77" t="s">
        <v>221</v>
      </c>
      <c r="B78" s="57" t="s">
        <v>222</v>
      </c>
      <c r="C78" s="66">
        <v>-50832.14</v>
      </c>
      <c r="D78" s="67">
        <v>-50832.14</v>
      </c>
      <c r="E78" s="62">
        <f t="shared" si="3"/>
        <v>1</v>
      </c>
      <c r="F78" s="50"/>
    </row>
    <row r="79" spans="1:6" ht="69" customHeight="1" thickBot="1">
      <c r="A79" s="78" t="s">
        <v>223</v>
      </c>
      <c r="B79" s="56" t="s">
        <v>224</v>
      </c>
      <c r="C79" s="68">
        <v>-50832.14</v>
      </c>
      <c r="D79" s="69">
        <v>-50832.14</v>
      </c>
      <c r="E79" s="70">
        <f t="shared" si="3"/>
        <v>1</v>
      </c>
      <c r="F79" s="50"/>
    </row>
    <row r="80" spans="1:6" ht="12.95" customHeight="1">
      <c r="A80" s="80"/>
      <c r="B80" s="55"/>
      <c r="C80" s="54"/>
      <c r="D80" s="54"/>
      <c r="E80" s="53"/>
      <c r="F80" s="50"/>
    </row>
    <row r="81" spans="1:6" ht="12.95" customHeight="1">
      <c r="A81" s="80"/>
      <c r="B81" s="52"/>
      <c r="C81" s="51"/>
      <c r="D81" s="51"/>
      <c r="E81" s="51"/>
      <c r="F81" s="50"/>
    </row>
  </sheetData>
  <mergeCells count="7">
    <mergeCell ref="C1:E1"/>
    <mergeCell ref="A2:E2"/>
    <mergeCell ref="A3:A4"/>
    <mergeCell ref="B3:B4"/>
    <mergeCell ref="C3:C4"/>
    <mergeCell ref="D3:D4"/>
    <mergeCell ref="E3:E4"/>
  </mergeCells>
  <pageMargins left="0.78749999999999998" right="0.39374999999999999" top="0.59097219999999995" bottom="0.39374999999999999" header="0" footer="0"/>
  <pageSetup paperSize="9" scale="72" fitToWidth="2" fitToHeight="0" orientation="portrait" r:id="rId1"/>
  <rowBreaks count="1" manualBreakCount="1">
    <brk id="62" max="4" man="1"/>
  </rowBreaks>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G36"/>
  <sheetViews>
    <sheetView zoomScaleNormal="100" zoomScaleSheetLayoutView="100" workbookViewId="0">
      <selection activeCell="A6" sqref="A6"/>
    </sheetView>
  </sheetViews>
  <sheetFormatPr defaultColWidth="9.42578125" defaultRowHeight="15.75"/>
  <cols>
    <col min="1" max="1" width="54.85546875" style="2" bestFit="1" customWidth="1"/>
    <col min="2" max="2" width="14.28515625" style="28" bestFit="1" customWidth="1"/>
    <col min="3" max="3" width="17" style="29" customWidth="1"/>
    <col min="4" max="4" width="17.140625" style="29" bestFit="1" customWidth="1"/>
    <col min="5" max="5" width="15.28515625" style="2" bestFit="1" customWidth="1"/>
    <col min="6" max="254" width="9.42578125" style="2"/>
    <col min="255" max="255" width="54.85546875" style="2" bestFit="1" customWidth="1"/>
    <col min="256" max="256" width="14.28515625" style="2" bestFit="1" customWidth="1"/>
    <col min="257" max="257" width="17" style="2" customWidth="1"/>
    <col min="258" max="258" width="17.140625" style="2" bestFit="1" customWidth="1"/>
    <col min="259" max="259" width="15.28515625" style="2" bestFit="1" customWidth="1"/>
    <col min="260" max="260" width="16.28515625" style="2" customWidth="1"/>
    <col min="261" max="261" width="18.28515625" style="2" customWidth="1"/>
    <col min="262" max="510" width="9.42578125" style="2"/>
    <col min="511" max="511" width="54.85546875" style="2" bestFit="1" customWidth="1"/>
    <col min="512" max="512" width="14.28515625" style="2" bestFit="1" customWidth="1"/>
    <col min="513" max="513" width="17" style="2" customWidth="1"/>
    <col min="514" max="514" width="17.140625" style="2" bestFit="1" customWidth="1"/>
    <col min="515" max="515" width="15.28515625" style="2" bestFit="1" customWidth="1"/>
    <col min="516" max="516" width="16.28515625" style="2" customWidth="1"/>
    <col min="517" max="517" width="18.28515625" style="2" customWidth="1"/>
    <col min="518" max="766" width="9.42578125" style="2"/>
    <col min="767" max="767" width="54.85546875" style="2" bestFit="1" customWidth="1"/>
    <col min="768" max="768" width="14.28515625" style="2" bestFit="1" customWidth="1"/>
    <col min="769" max="769" width="17" style="2" customWidth="1"/>
    <col min="770" max="770" width="17.140625" style="2" bestFit="1" customWidth="1"/>
    <col min="771" max="771" width="15.28515625" style="2" bestFit="1" customWidth="1"/>
    <col min="772" max="772" width="16.28515625" style="2" customWidth="1"/>
    <col min="773" max="773" width="18.28515625" style="2" customWidth="1"/>
    <col min="774" max="1022" width="9.42578125" style="2"/>
    <col min="1023" max="1023" width="54.85546875" style="2" bestFit="1" customWidth="1"/>
    <col min="1024" max="1024" width="14.28515625" style="2" bestFit="1" customWidth="1"/>
    <col min="1025" max="1025" width="17" style="2" customWidth="1"/>
    <col min="1026" max="1026" width="17.140625" style="2" bestFit="1" customWidth="1"/>
    <col min="1027" max="1027" width="15.28515625" style="2" bestFit="1" customWidth="1"/>
    <col min="1028" max="1028" width="16.28515625" style="2" customWidth="1"/>
    <col min="1029" max="1029" width="18.28515625" style="2" customWidth="1"/>
    <col min="1030" max="1278" width="9.42578125" style="2"/>
    <col min="1279" max="1279" width="54.85546875" style="2" bestFit="1" customWidth="1"/>
    <col min="1280" max="1280" width="14.28515625" style="2" bestFit="1" customWidth="1"/>
    <col min="1281" max="1281" width="17" style="2" customWidth="1"/>
    <col min="1282" max="1282" width="17.140625" style="2" bestFit="1" customWidth="1"/>
    <col min="1283" max="1283" width="15.28515625" style="2" bestFit="1" customWidth="1"/>
    <col min="1284" max="1284" width="16.28515625" style="2" customWidth="1"/>
    <col min="1285" max="1285" width="18.28515625" style="2" customWidth="1"/>
    <col min="1286" max="1534" width="9.42578125" style="2"/>
    <col min="1535" max="1535" width="54.85546875" style="2" bestFit="1" customWidth="1"/>
    <col min="1536" max="1536" width="14.28515625" style="2" bestFit="1" customWidth="1"/>
    <col min="1537" max="1537" width="17" style="2" customWidth="1"/>
    <col min="1538" max="1538" width="17.140625" style="2" bestFit="1" customWidth="1"/>
    <col min="1539" max="1539" width="15.28515625" style="2" bestFit="1" customWidth="1"/>
    <col min="1540" max="1540" width="16.28515625" style="2" customWidth="1"/>
    <col min="1541" max="1541" width="18.28515625" style="2" customWidth="1"/>
    <col min="1542" max="1790" width="9.42578125" style="2"/>
    <col min="1791" max="1791" width="54.85546875" style="2" bestFit="1" customWidth="1"/>
    <col min="1792" max="1792" width="14.28515625" style="2" bestFit="1" customWidth="1"/>
    <col min="1793" max="1793" width="17" style="2" customWidth="1"/>
    <col min="1794" max="1794" width="17.140625" style="2" bestFit="1" customWidth="1"/>
    <col min="1795" max="1795" width="15.28515625" style="2" bestFit="1" customWidth="1"/>
    <col min="1796" max="1796" width="16.28515625" style="2" customWidth="1"/>
    <col min="1797" max="1797" width="18.28515625" style="2" customWidth="1"/>
    <col min="1798" max="2046" width="9.42578125" style="2"/>
    <col min="2047" max="2047" width="54.85546875" style="2" bestFit="1" customWidth="1"/>
    <col min="2048" max="2048" width="14.28515625" style="2" bestFit="1" customWidth="1"/>
    <col min="2049" max="2049" width="17" style="2" customWidth="1"/>
    <col min="2050" max="2050" width="17.140625" style="2" bestFit="1" customWidth="1"/>
    <col min="2051" max="2051" width="15.28515625" style="2" bestFit="1" customWidth="1"/>
    <col min="2052" max="2052" width="16.28515625" style="2" customWidth="1"/>
    <col min="2053" max="2053" width="18.28515625" style="2" customWidth="1"/>
    <col min="2054" max="2302" width="9.42578125" style="2"/>
    <col min="2303" max="2303" width="54.85546875" style="2" bestFit="1" customWidth="1"/>
    <col min="2304" max="2304" width="14.28515625" style="2" bestFit="1" customWidth="1"/>
    <col min="2305" max="2305" width="17" style="2" customWidth="1"/>
    <col min="2306" max="2306" width="17.140625" style="2" bestFit="1" customWidth="1"/>
    <col min="2307" max="2307" width="15.28515625" style="2" bestFit="1" customWidth="1"/>
    <col min="2308" max="2308" width="16.28515625" style="2" customWidth="1"/>
    <col min="2309" max="2309" width="18.28515625" style="2" customWidth="1"/>
    <col min="2310" max="2558" width="9.42578125" style="2"/>
    <col min="2559" max="2559" width="54.85546875" style="2" bestFit="1" customWidth="1"/>
    <col min="2560" max="2560" width="14.28515625" style="2" bestFit="1" customWidth="1"/>
    <col min="2561" max="2561" width="17" style="2" customWidth="1"/>
    <col min="2562" max="2562" width="17.140625" style="2" bestFit="1" customWidth="1"/>
    <col min="2563" max="2563" width="15.28515625" style="2" bestFit="1" customWidth="1"/>
    <col min="2564" max="2564" width="16.28515625" style="2" customWidth="1"/>
    <col min="2565" max="2565" width="18.28515625" style="2" customWidth="1"/>
    <col min="2566" max="2814" width="9.42578125" style="2"/>
    <col min="2815" max="2815" width="54.85546875" style="2" bestFit="1" customWidth="1"/>
    <col min="2816" max="2816" width="14.28515625" style="2" bestFit="1" customWidth="1"/>
    <col min="2817" max="2817" width="17" style="2" customWidth="1"/>
    <col min="2818" max="2818" width="17.140625" style="2" bestFit="1" customWidth="1"/>
    <col min="2819" max="2819" width="15.28515625" style="2" bestFit="1" customWidth="1"/>
    <col min="2820" max="2820" width="16.28515625" style="2" customWidth="1"/>
    <col min="2821" max="2821" width="18.28515625" style="2" customWidth="1"/>
    <col min="2822" max="3070" width="9.42578125" style="2"/>
    <col min="3071" max="3071" width="54.85546875" style="2" bestFit="1" customWidth="1"/>
    <col min="3072" max="3072" width="14.28515625" style="2" bestFit="1" customWidth="1"/>
    <col min="3073" max="3073" width="17" style="2" customWidth="1"/>
    <col min="3074" max="3074" width="17.140625" style="2" bestFit="1" customWidth="1"/>
    <col min="3075" max="3075" width="15.28515625" style="2" bestFit="1" customWidth="1"/>
    <col min="3076" max="3076" width="16.28515625" style="2" customWidth="1"/>
    <col min="3077" max="3077" width="18.28515625" style="2" customWidth="1"/>
    <col min="3078" max="3326" width="9.42578125" style="2"/>
    <col min="3327" max="3327" width="54.85546875" style="2" bestFit="1" customWidth="1"/>
    <col min="3328" max="3328" width="14.28515625" style="2" bestFit="1" customWidth="1"/>
    <col min="3329" max="3329" width="17" style="2" customWidth="1"/>
    <col min="3330" max="3330" width="17.140625" style="2" bestFit="1" customWidth="1"/>
    <col min="3331" max="3331" width="15.28515625" style="2" bestFit="1" customWidth="1"/>
    <col min="3332" max="3332" width="16.28515625" style="2" customWidth="1"/>
    <col min="3333" max="3333" width="18.28515625" style="2" customWidth="1"/>
    <col min="3334" max="3582" width="9.42578125" style="2"/>
    <col min="3583" max="3583" width="54.85546875" style="2" bestFit="1" customWidth="1"/>
    <col min="3584" max="3584" width="14.28515625" style="2" bestFit="1" customWidth="1"/>
    <col min="3585" max="3585" width="17" style="2" customWidth="1"/>
    <col min="3586" max="3586" width="17.140625" style="2" bestFit="1" customWidth="1"/>
    <col min="3587" max="3587" width="15.28515625" style="2" bestFit="1" customWidth="1"/>
    <col min="3588" max="3588" width="16.28515625" style="2" customWidth="1"/>
    <col min="3589" max="3589" width="18.28515625" style="2" customWidth="1"/>
    <col min="3590" max="3838" width="9.42578125" style="2"/>
    <col min="3839" max="3839" width="54.85546875" style="2" bestFit="1" customWidth="1"/>
    <col min="3840" max="3840" width="14.28515625" style="2" bestFit="1" customWidth="1"/>
    <col min="3841" max="3841" width="17" style="2" customWidth="1"/>
    <col min="3842" max="3842" width="17.140625" style="2" bestFit="1" customWidth="1"/>
    <col min="3843" max="3843" width="15.28515625" style="2" bestFit="1" customWidth="1"/>
    <col min="3844" max="3844" width="16.28515625" style="2" customWidth="1"/>
    <col min="3845" max="3845" width="18.28515625" style="2" customWidth="1"/>
    <col min="3846" max="4094" width="9.42578125" style="2"/>
    <col min="4095" max="4095" width="54.85546875" style="2" bestFit="1" customWidth="1"/>
    <col min="4096" max="4096" width="14.28515625" style="2" bestFit="1" customWidth="1"/>
    <col min="4097" max="4097" width="17" style="2" customWidth="1"/>
    <col min="4098" max="4098" width="17.140625" style="2" bestFit="1" customWidth="1"/>
    <col min="4099" max="4099" width="15.28515625" style="2" bestFit="1" customWidth="1"/>
    <col min="4100" max="4100" width="16.28515625" style="2" customWidth="1"/>
    <col min="4101" max="4101" width="18.28515625" style="2" customWidth="1"/>
    <col min="4102" max="4350" width="9.42578125" style="2"/>
    <col min="4351" max="4351" width="54.85546875" style="2" bestFit="1" customWidth="1"/>
    <col min="4352" max="4352" width="14.28515625" style="2" bestFit="1" customWidth="1"/>
    <col min="4353" max="4353" width="17" style="2" customWidth="1"/>
    <col min="4354" max="4354" width="17.140625" style="2" bestFit="1" customWidth="1"/>
    <col min="4355" max="4355" width="15.28515625" style="2" bestFit="1" customWidth="1"/>
    <col min="4356" max="4356" width="16.28515625" style="2" customWidth="1"/>
    <col min="4357" max="4357" width="18.28515625" style="2" customWidth="1"/>
    <col min="4358" max="4606" width="9.42578125" style="2"/>
    <col min="4607" max="4607" width="54.85546875" style="2" bestFit="1" customWidth="1"/>
    <col min="4608" max="4608" width="14.28515625" style="2" bestFit="1" customWidth="1"/>
    <col min="4609" max="4609" width="17" style="2" customWidth="1"/>
    <col min="4610" max="4610" width="17.140625" style="2" bestFit="1" customWidth="1"/>
    <col min="4611" max="4611" width="15.28515625" style="2" bestFit="1" customWidth="1"/>
    <col min="4612" max="4612" width="16.28515625" style="2" customWidth="1"/>
    <col min="4613" max="4613" width="18.28515625" style="2" customWidth="1"/>
    <col min="4614" max="4862" width="9.42578125" style="2"/>
    <col min="4863" max="4863" width="54.85546875" style="2" bestFit="1" customWidth="1"/>
    <col min="4864" max="4864" width="14.28515625" style="2" bestFit="1" customWidth="1"/>
    <col min="4865" max="4865" width="17" style="2" customWidth="1"/>
    <col min="4866" max="4866" width="17.140625" style="2" bestFit="1" customWidth="1"/>
    <col min="4867" max="4867" width="15.28515625" style="2" bestFit="1" customWidth="1"/>
    <col min="4868" max="4868" width="16.28515625" style="2" customWidth="1"/>
    <col min="4869" max="4869" width="18.28515625" style="2" customWidth="1"/>
    <col min="4870" max="5118" width="9.42578125" style="2"/>
    <col min="5119" max="5119" width="54.85546875" style="2" bestFit="1" customWidth="1"/>
    <col min="5120" max="5120" width="14.28515625" style="2" bestFit="1" customWidth="1"/>
    <col min="5121" max="5121" width="17" style="2" customWidth="1"/>
    <col min="5122" max="5122" width="17.140625" style="2" bestFit="1" customWidth="1"/>
    <col min="5123" max="5123" width="15.28515625" style="2" bestFit="1" customWidth="1"/>
    <col min="5124" max="5124" width="16.28515625" style="2" customWidth="1"/>
    <col min="5125" max="5125" width="18.28515625" style="2" customWidth="1"/>
    <col min="5126" max="5374" width="9.42578125" style="2"/>
    <col min="5375" max="5375" width="54.85546875" style="2" bestFit="1" customWidth="1"/>
    <col min="5376" max="5376" width="14.28515625" style="2" bestFit="1" customWidth="1"/>
    <col min="5377" max="5377" width="17" style="2" customWidth="1"/>
    <col min="5378" max="5378" width="17.140625" style="2" bestFit="1" customWidth="1"/>
    <col min="5379" max="5379" width="15.28515625" style="2" bestFit="1" customWidth="1"/>
    <col min="5380" max="5380" width="16.28515625" style="2" customWidth="1"/>
    <col min="5381" max="5381" width="18.28515625" style="2" customWidth="1"/>
    <col min="5382" max="5630" width="9.42578125" style="2"/>
    <col min="5631" max="5631" width="54.85546875" style="2" bestFit="1" customWidth="1"/>
    <col min="5632" max="5632" width="14.28515625" style="2" bestFit="1" customWidth="1"/>
    <col min="5633" max="5633" width="17" style="2" customWidth="1"/>
    <col min="5634" max="5634" width="17.140625" style="2" bestFit="1" customWidth="1"/>
    <col min="5635" max="5635" width="15.28515625" style="2" bestFit="1" customWidth="1"/>
    <col min="5636" max="5636" width="16.28515625" style="2" customWidth="1"/>
    <col min="5637" max="5637" width="18.28515625" style="2" customWidth="1"/>
    <col min="5638" max="5886" width="9.42578125" style="2"/>
    <col min="5887" max="5887" width="54.85546875" style="2" bestFit="1" customWidth="1"/>
    <col min="5888" max="5888" width="14.28515625" style="2" bestFit="1" customWidth="1"/>
    <col min="5889" max="5889" width="17" style="2" customWidth="1"/>
    <col min="5890" max="5890" width="17.140625" style="2" bestFit="1" customWidth="1"/>
    <col min="5891" max="5891" width="15.28515625" style="2" bestFit="1" customWidth="1"/>
    <col min="5892" max="5892" width="16.28515625" style="2" customWidth="1"/>
    <col min="5893" max="5893" width="18.28515625" style="2" customWidth="1"/>
    <col min="5894" max="6142" width="9.42578125" style="2"/>
    <col min="6143" max="6143" width="54.85546875" style="2" bestFit="1" customWidth="1"/>
    <col min="6144" max="6144" width="14.28515625" style="2" bestFit="1" customWidth="1"/>
    <col min="6145" max="6145" width="17" style="2" customWidth="1"/>
    <col min="6146" max="6146" width="17.140625" style="2" bestFit="1" customWidth="1"/>
    <col min="6147" max="6147" width="15.28515625" style="2" bestFit="1" customWidth="1"/>
    <col min="6148" max="6148" width="16.28515625" style="2" customWidth="1"/>
    <col min="6149" max="6149" width="18.28515625" style="2" customWidth="1"/>
    <col min="6150" max="6398" width="9.42578125" style="2"/>
    <col min="6399" max="6399" width="54.85546875" style="2" bestFit="1" customWidth="1"/>
    <col min="6400" max="6400" width="14.28515625" style="2" bestFit="1" customWidth="1"/>
    <col min="6401" max="6401" width="17" style="2" customWidth="1"/>
    <col min="6402" max="6402" width="17.140625" style="2" bestFit="1" customWidth="1"/>
    <col min="6403" max="6403" width="15.28515625" style="2" bestFit="1" customWidth="1"/>
    <col min="6404" max="6404" width="16.28515625" style="2" customWidth="1"/>
    <col min="6405" max="6405" width="18.28515625" style="2" customWidth="1"/>
    <col min="6406" max="6654" width="9.42578125" style="2"/>
    <col min="6655" max="6655" width="54.85546875" style="2" bestFit="1" customWidth="1"/>
    <col min="6656" max="6656" width="14.28515625" style="2" bestFit="1" customWidth="1"/>
    <col min="6657" max="6657" width="17" style="2" customWidth="1"/>
    <col min="6658" max="6658" width="17.140625" style="2" bestFit="1" customWidth="1"/>
    <col min="6659" max="6659" width="15.28515625" style="2" bestFit="1" customWidth="1"/>
    <col min="6660" max="6660" width="16.28515625" style="2" customWidth="1"/>
    <col min="6661" max="6661" width="18.28515625" style="2" customWidth="1"/>
    <col min="6662" max="6910" width="9.42578125" style="2"/>
    <col min="6911" max="6911" width="54.85546875" style="2" bestFit="1" customWidth="1"/>
    <col min="6912" max="6912" width="14.28515625" style="2" bestFit="1" customWidth="1"/>
    <col min="6913" max="6913" width="17" style="2" customWidth="1"/>
    <col min="6914" max="6914" width="17.140625" style="2" bestFit="1" customWidth="1"/>
    <col min="6915" max="6915" width="15.28515625" style="2" bestFit="1" customWidth="1"/>
    <col min="6916" max="6916" width="16.28515625" style="2" customWidth="1"/>
    <col min="6917" max="6917" width="18.28515625" style="2" customWidth="1"/>
    <col min="6918" max="7166" width="9.42578125" style="2"/>
    <col min="7167" max="7167" width="54.85546875" style="2" bestFit="1" customWidth="1"/>
    <col min="7168" max="7168" width="14.28515625" style="2" bestFit="1" customWidth="1"/>
    <col min="7169" max="7169" width="17" style="2" customWidth="1"/>
    <col min="7170" max="7170" width="17.140625" style="2" bestFit="1" customWidth="1"/>
    <col min="7171" max="7171" width="15.28515625" style="2" bestFit="1" customWidth="1"/>
    <col min="7172" max="7172" width="16.28515625" style="2" customWidth="1"/>
    <col min="7173" max="7173" width="18.28515625" style="2" customWidth="1"/>
    <col min="7174" max="7422" width="9.42578125" style="2"/>
    <col min="7423" max="7423" width="54.85546875" style="2" bestFit="1" customWidth="1"/>
    <col min="7424" max="7424" width="14.28515625" style="2" bestFit="1" customWidth="1"/>
    <col min="7425" max="7425" width="17" style="2" customWidth="1"/>
    <col min="7426" max="7426" width="17.140625" style="2" bestFit="1" customWidth="1"/>
    <col min="7427" max="7427" width="15.28515625" style="2" bestFit="1" customWidth="1"/>
    <col min="7428" max="7428" width="16.28515625" style="2" customWidth="1"/>
    <col min="7429" max="7429" width="18.28515625" style="2" customWidth="1"/>
    <col min="7430" max="7678" width="9.42578125" style="2"/>
    <col min="7679" max="7679" width="54.85546875" style="2" bestFit="1" customWidth="1"/>
    <col min="7680" max="7680" width="14.28515625" style="2" bestFit="1" customWidth="1"/>
    <col min="7681" max="7681" width="17" style="2" customWidth="1"/>
    <col min="7682" max="7682" width="17.140625" style="2" bestFit="1" customWidth="1"/>
    <col min="7683" max="7683" width="15.28515625" style="2" bestFit="1" customWidth="1"/>
    <col min="7684" max="7684" width="16.28515625" style="2" customWidth="1"/>
    <col min="7685" max="7685" width="18.28515625" style="2" customWidth="1"/>
    <col min="7686" max="7934" width="9.42578125" style="2"/>
    <col min="7935" max="7935" width="54.85546875" style="2" bestFit="1" customWidth="1"/>
    <col min="7936" max="7936" width="14.28515625" style="2" bestFit="1" customWidth="1"/>
    <col min="7937" max="7937" width="17" style="2" customWidth="1"/>
    <col min="7938" max="7938" width="17.140625" style="2" bestFit="1" customWidth="1"/>
    <col min="7939" max="7939" width="15.28515625" style="2" bestFit="1" customWidth="1"/>
    <col min="7940" max="7940" width="16.28515625" style="2" customWidth="1"/>
    <col min="7941" max="7941" width="18.28515625" style="2" customWidth="1"/>
    <col min="7942" max="8190" width="9.42578125" style="2"/>
    <col min="8191" max="8191" width="54.85546875" style="2" bestFit="1" customWidth="1"/>
    <col min="8192" max="8192" width="14.28515625" style="2" bestFit="1" customWidth="1"/>
    <col min="8193" max="8193" width="17" style="2" customWidth="1"/>
    <col min="8194" max="8194" width="17.140625" style="2" bestFit="1" customWidth="1"/>
    <col min="8195" max="8195" width="15.28515625" style="2" bestFit="1" customWidth="1"/>
    <col min="8196" max="8196" width="16.28515625" style="2" customWidth="1"/>
    <col min="8197" max="8197" width="18.28515625" style="2" customWidth="1"/>
    <col min="8198" max="8446" width="9.42578125" style="2"/>
    <col min="8447" max="8447" width="54.85546875" style="2" bestFit="1" customWidth="1"/>
    <col min="8448" max="8448" width="14.28515625" style="2" bestFit="1" customWidth="1"/>
    <col min="8449" max="8449" width="17" style="2" customWidth="1"/>
    <col min="8450" max="8450" width="17.140625" style="2" bestFit="1" customWidth="1"/>
    <col min="8451" max="8451" width="15.28515625" style="2" bestFit="1" customWidth="1"/>
    <col min="8452" max="8452" width="16.28515625" style="2" customWidth="1"/>
    <col min="8453" max="8453" width="18.28515625" style="2" customWidth="1"/>
    <col min="8454" max="8702" width="9.42578125" style="2"/>
    <col min="8703" max="8703" width="54.85546875" style="2" bestFit="1" customWidth="1"/>
    <col min="8704" max="8704" width="14.28515625" style="2" bestFit="1" customWidth="1"/>
    <col min="8705" max="8705" width="17" style="2" customWidth="1"/>
    <col min="8706" max="8706" width="17.140625" style="2" bestFit="1" customWidth="1"/>
    <col min="8707" max="8707" width="15.28515625" style="2" bestFit="1" customWidth="1"/>
    <col min="8708" max="8708" width="16.28515625" style="2" customWidth="1"/>
    <col min="8709" max="8709" width="18.28515625" style="2" customWidth="1"/>
    <col min="8710" max="8958" width="9.42578125" style="2"/>
    <col min="8959" max="8959" width="54.85546875" style="2" bestFit="1" customWidth="1"/>
    <col min="8960" max="8960" width="14.28515625" style="2" bestFit="1" customWidth="1"/>
    <col min="8961" max="8961" width="17" style="2" customWidth="1"/>
    <col min="8962" max="8962" width="17.140625" style="2" bestFit="1" customWidth="1"/>
    <col min="8963" max="8963" width="15.28515625" style="2" bestFit="1" customWidth="1"/>
    <col min="8964" max="8964" width="16.28515625" style="2" customWidth="1"/>
    <col min="8965" max="8965" width="18.28515625" style="2" customWidth="1"/>
    <col min="8966" max="9214" width="9.42578125" style="2"/>
    <col min="9215" max="9215" width="54.85546875" style="2" bestFit="1" customWidth="1"/>
    <col min="9216" max="9216" width="14.28515625" style="2" bestFit="1" customWidth="1"/>
    <col min="9217" max="9217" width="17" style="2" customWidth="1"/>
    <col min="9218" max="9218" width="17.140625" style="2" bestFit="1" customWidth="1"/>
    <col min="9219" max="9219" width="15.28515625" style="2" bestFit="1" customWidth="1"/>
    <col min="9220" max="9220" width="16.28515625" style="2" customWidth="1"/>
    <col min="9221" max="9221" width="18.28515625" style="2" customWidth="1"/>
    <col min="9222" max="9470" width="9.42578125" style="2"/>
    <col min="9471" max="9471" width="54.85546875" style="2" bestFit="1" customWidth="1"/>
    <col min="9472" max="9472" width="14.28515625" style="2" bestFit="1" customWidth="1"/>
    <col min="9473" max="9473" width="17" style="2" customWidth="1"/>
    <col min="9474" max="9474" width="17.140625" style="2" bestFit="1" customWidth="1"/>
    <col min="9475" max="9475" width="15.28515625" style="2" bestFit="1" customWidth="1"/>
    <col min="9476" max="9476" width="16.28515625" style="2" customWidth="1"/>
    <col min="9477" max="9477" width="18.28515625" style="2" customWidth="1"/>
    <col min="9478" max="9726" width="9.42578125" style="2"/>
    <col min="9727" max="9727" width="54.85546875" style="2" bestFit="1" customWidth="1"/>
    <col min="9728" max="9728" width="14.28515625" style="2" bestFit="1" customWidth="1"/>
    <col min="9729" max="9729" width="17" style="2" customWidth="1"/>
    <col min="9730" max="9730" width="17.140625" style="2" bestFit="1" customWidth="1"/>
    <col min="9731" max="9731" width="15.28515625" style="2" bestFit="1" customWidth="1"/>
    <col min="9732" max="9732" width="16.28515625" style="2" customWidth="1"/>
    <col min="9733" max="9733" width="18.28515625" style="2" customWidth="1"/>
    <col min="9734" max="9982" width="9.42578125" style="2"/>
    <col min="9983" max="9983" width="54.85546875" style="2" bestFit="1" customWidth="1"/>
    <col min="9984" max="9984" width="14.28515625" style="2" bestFit="1" customWidth="1"/>
    <col min="9985" max="9985" width="17" style="2" customWidth="1"/>
    <col min="9986" max="9986" width="17.140625" style="2" bestFit="1" customWidth="1"/>
    <col min="9987" max="9987" width="15.28515625" style="2" bestFit="1" customWidth="1"/>
    <col min="9988" max="9988" width="16.28515625" style="2" customWidth="1"/>
    <col min="9989" max="9989" width="18.28515625" style="2" customWidth="1"/>
    <col min="9990" max="10238" width="9.42578125" style="2"/>
    <col min="10239" max="10239" width="54.85546875" style="2" bestFit="1" customWidth="1"/>
    <col min="10240" max="10240" width="14.28515625" style="2" bestFit="1" customWidth="1"/>
    <col min="10241" max="10241" width="17" style="2" customWidth="1"/>
    <col min="10242" max="10242" width="17.140625" style="2" bestFit="1" customWidth="1"/>
    <col min="10243" max="10243" width="15.28515625" style="2" bestFit="1" customWidth="1"/>
    <col min="10244" max="10244" width="16.28515625" style="2" customWidth="1"/>
    <col min="10245" max="10245" width="18.28515625" style="2" customWidth="1"/>
    <col min="10246" max="10494" width="9.42578125" style="2"/>
    <col min="10495" max="10495" width="54.85546875" style="2" bestFit="1" customWidth="1"/>
    <col min="10496" max="10496" width="14.28515625" style="2" bestFit="1" customWidth="1"/>
    <col min="10497" max="10497" width="17" style="2" customWidth="1"/>
    <col min="10498" max="10498" width="17.140625" style="2" bestFit="1" customWidth="1"/>
    <col min="10499" max="10499" width="15.28515625" style="2" bestFit="1" customWidth="1"/>
    <col min="10500" max="10500" width="16.28515625" style="2" customWidth="1"/>
    <col min="10501" max="10501" width="18.28515625" style="2" customWidth="1"/>
    <col min="10502" max="10750" width="9.42578125" style="2"/>
    <col min="10751" max="10751" width="54.85546875" style="2" bestFit="1" customWidth="1"/>
    <col min="10752" max="10752" width="14.28515625" style="2" bestFit="1" customWidth="1"/>
    <col min="10753" max="10753" width="17" style="2" customWidth="1"/>
    <col min="10754" max="10754" width="17.140625" style="2" bestFit="1" customWidth="1"/>
    <col min="10755" max="10755" width="15.28515625" style="2" bestFit="1" customWidth="1"/>
    <col min="10756" max="10756" width="16.28515625" style="2" customWidth="1"/>
    <col min="10757" max="10757" width="18.28515625" style="2" customWidth="1"/>
    <col min="10758" max="11006" width="9.42578125" style="2"/>
    <col min="11007" max="11007" width="54.85546875" style="2" bestFit="1" customWidth="1"/>
    <col min="11008" max="11008" width="14.28515625" style="2" bestFit="1" customWidth="1"/>
    <col min="11009" max="11009" width="17" style="2" customWidth="1"/>
    <col min="11010" max="11010" width="17.140625" style="2" bestFit="1" customWidth="1"/>
    <col min="11011" max="11011" width="15.28515625" style="2" bestFit="1" customWidth="1"/>
    <col min="11012" max="11012" width="16.28515625" style="2" customWidth="1"/>
    <col min="11013" max="11013" width="18.28515625" style="2" customWidth="1"/>
    <col min="11014" max="11262" width="9.42578125" style="2"/>
    <col min="11263" max="11263" width="54.85546875" style="2" bestFit="1" customWidth="1"/>
    <col min="11264" max="11264" width="14.28515625" style="2" bestFit="1" customWidth="1"/>
    <col min="11265" max="11265" width="17" style="2" customWidth="1"/>
    <col min="11266" max="11266" width="17.140625" style="2" bestFit="1" customWidth="1"/>
    <col min="11267" max="11267" width="15.28515625" style="2" bestFit="1" customWidth="1"/>
    <col min="11268" max="11268" width="16.28515625" style="2" customWidth="1"/>
    <col min="11269" max="11269" width="18.28515625" style="2" customWidth="1"/>
    <col min="11270" max="11518" width="9.42578125" style="2"/>
    <col min="11519" max="11519" width="54.85546875" style="2" bestFit="1" customWidth="1"/>
    <col min="11520" max="11520" width="14.28515625" style="2" bestFit="1" customWidth="1"/>
    <col min="11521" max="11521" width="17" style="2" customWidth="1"/>
    <col min="11522" max="11522" width="17.140625" style="2" bestFit="1" customWidth="1"/>
    <col min="11523" max="11523" width="15.28515625" style="2" bestFit="1" customWidth="1"/>
    <col min="11524" max="11524" width="16.28515625" style="2" customWidth="1"/>
    <col min="11525" max="11525" width="18.28515625" style="2" customWidth="1"/>
    <col min="11526" max="11774" width="9.42578125" style="2"/>
    <col min="11775" max="11775" width="54.85546875" style="2" bestFit="1" customWidth="1"/>
    <col min="11776" max="11776" width="14.28515625" style="2" bestFit="1" customWidth="1"/>
    <col min="11777" max="11777" width="17" style="2" customWidth="1"/>
    <col min="11778" max="11778" width="17.140625" style="2" bestFit="1" customWidth="1"/>
    <col min="11779" max="11779" width="15.28515625" style="2" bestFit="1" customWidth="1"/>
    <col min="11780" max="11780" width="16.28515625" style="2" customWidth="1"/>
    <col min="11781" max="11781" width="18.28515625" style="2" customWidth="1"/>
    <col min="11782" max="12030" width="9.42578125" style="2"/>
    <col min="12031" max="12031" width="54.85546875" style="2" bestFit="1" customWidth="1"/>
    <col min="12032" max="12032" width="14.28515625" style="2" bestFit="1" customWidth="1"/>
    <col min="12033" max="12033" width="17" style="2" customWidth="1"/>
    <col min="12034" max="12034" width="17.140625" style="2" bestFit="1" customWidth="1"/>
    <col min="12035" max="12035" width="15.28515625" style="2" bestFit="1" customWidth="1"/>
    <col min="12036" max="12036" width="16.28515625" style="2" customWidth="1"/>
    <col min="12037" max="12037" width="18.28515625" style="2" customWidth="1"/>
    <col min="12038" max="12286" width="9.42578125" style="2"/>
    <col min="12287" max="12287" width="54.85546875" style="2" bestFit="1" customWidth="1"/>
    <col min="12288" max="12288" width="14.28515625" style="2" bestFit="1" customWidth="1"/>
    <col min="12289" max="12289" width="17" style="2" customWidth="1"/>
    <col min="12290" max="12290" width="17.140625" style="2" bestFit="1" customWidth="1"/>
    <col min="12291" max="12291" width="15.28515625" style="2" bestFit="1" customWidth="1"/>
    <col min="12292" max="12292" width="16.28515625" style="2" customWidth="1"/>
    <col min="12293" max="12293" width="18.28515625" style="2" customWidth="1"/>
    <col min="12294" max="12542" width="9.42578125" style="2"/>
    <col min="12543" max="12543" width="54.85546875" style="2" bestFit="1" customWidth="1"/>
    <col min="12544" max="12544" width="14.28515625" style="2" bestFit="1" customWidth="1"/>
    <col min="12545" max="12545" width="17" style="2" customWidth="1"/>
    <col min="12546" max="12546" width="17.140625" style="2" bestFit="1" customWidth="1"/>
    <col min="12547" max="12547" width="15.28515625" style="2" bestFit="1" customWidth="1"/>
    <col min="12548" max="12548" width="16.28515625" style="2" customWidth="1"/>
    <col min="12549" max="12549" width="18.28515625" style="2" customWidth="1"/>
    <col min="12550" max="12798" width="9.42578125" style="2"/>
    <col min="12799" max="12799" width="54.85546875" style="2" bestFit="1" customWidth="1"/>
    <col min="12800" max="12800" width="14.28515625" style="2" bestFit="1" customWidth="1"/>
    <col min="12801" max="12801" width="17" style="2" customWidth="1"/>
    <col min="12802" max="12802" width="17.140625" style="2" bestFit="1" customWidth="1"/>
    <col min="12803" max="12803" width="15.28515625" style="2" bestFit="1" customWidth="1"/>
    <col min="12804" max="12804" width="16.28515625" style="2" customWidth="1"/>
    <col min="12805" max="12805" width="18.28515625" style="2" customWidth="1"/>
    <col min="12806" max="13054" width="9.42578125" style="2"/>
    <col min="13055" max="13055" width="54.85546875" style="2" bestFit="1" customWidth="1"/>
    <col min="13056" max="13056" width="14.28515625" style="2" bestFit="1" customWidth="1"/>
    <col min="13057" max="13057" width="17" style="2" customWidth="1"/>
    <col min="13058" max="13058" width="17.140625" style="2" bestFit="1" customWidth="1"/>
    <col min="13059" max="13059" width="15.28515625" style="2" bestFit="1" customWidth="1"/>
    <col min="13060" max="13060" width="16.28515625" style="2" customWidth="1"/>
    <col min="13061" max="13061" width="18.28515625" style="2" customWidth="1"/>
    <col min="13062" max="13310" width="9.42578125" style="2"/>
    <col min="13311" max="13311" width="54.85546875" style="2" bestFit="1" customWidth="1"/>
    <col min="13312" max="13312" width="14.28515625" style="2" bestFit="1" customWidth="1"/>
    <col min="13313" max="13313" width="17" style="2" customWidth="1"/>
    <col min="13314" max="13314" width="17.140625" style="2" bestFit="1" customWidth="1"/>
    <col min="13315" max="13315" width="15.28515625" style="2" bestFit="1" customWidth="1"/>
    <col min="13316" max="13316" width="16.28515625" style="2" customWidth="1"/>
    <col min="13317" max="13317" width="18.28515625" style="2" customWidth="1"/>
    <col min="13318" max="13566" width="9.42578125" style="2"/>
    <col min="13567" max="13567" width="54.85546875" style="2" bestFit="1" customWidth="1"/>
    <col min="13568" max="13568" width="14.28515625" style="2" bestFit="1" customWidth="1"/>
    <col min="13569" max="13569" width="17" style="2" customWidth="1"/>
    <col min="13570" max="13570" width="17.140625" style="2" bestFit="1" customWidth="1"/>
    <col min="13571" max="13571" width="15.28515625" style="2" bestFit="1" customWidth="1"/>
    <col min="13572" max="13572" width="16.28515625" style="2" customWidth="1"/>
    <col min="13573" max="13573" width="18.28515625" style="2" customWidth="1"/>
    <col min="13574" max="13822" width="9.42578125" style="2"/>
    <col min="13823" max="13823" width="54.85546875" style="2" bestFit="1" customWidth="1"/>
    <col min="13824" max="13824" width="14.28515625" style="2" bestFit="1" customWidth="1"/>
    <col min="13825" max="13825" width="17" style="2" customWidth="1"/>
    <col min="13826" max="13826" width="17.140625" style="2" bestFit="1" customWidth="1"/>
    <col min="13827" max="13827" width="15.28515625" style="2" bestFit="1" customWidth="1"/>
    <col min="13828" max="13828" width="16.28515625" style="2" customWidth="1"/>
    <col min="13829" max="13829" width="18.28515625" style="2" customWidth="1"/>
    <col min="13830" max="14078" width="9.42578125" style="2"/>
    <col min="14079" max="14079" width="54.85546875" style="2" bestFit="1" customWidth="1"/>
    <col min="14080" max="14080" width="14.28515625" style="2" bestFit="1" customWidth="1"/>
    <col min="14081" max="14081" width="17" style="2" customWidth="1"/>
    <col min="14082" max="14082" width="17.140625" style="2" bestFit="1" customWidth="1"/>
    <col min="14083" max="14083" width="15.28515625" style="2" bestFit="1" customWidth="1"/>
    <col min="14084" max="14084" width="16.28515625" style="2" customWidth="1"/>
    <col min="14085" max="14085" width="18.28515625" style="2" customWidth="1"/>
    <col min="14086" max="14334" width="9.42578125" style="2"/>
    <col min="14335" max="14335" width="54.85546875" style="2" bestFit="1" customWidth="1"/>
    <col min="14336" max="14336" width="14.28515625" style="2" bestFit="1" customWidth="1"/>
    <col min="14337" max="14337" width="17" style="2" customWidth="1"/>
    <col min="14338" max="14338" width="17.140625" style="2" bestFit="1" customWidth="1"/>
    <col min="14339" max="14339" width="15.28515625" style="2" bestFit="1" customWidth="1"/>
    <col min="14340" max="14340" width="16.28515625" style="2" customWidth="1"/>
    <col min="14341" max="14341" width="18.28515625" style="2" customWidth="1"/>
    <col min="14342" max="14590" width="9.42578125" style="2"/>
    <col min="14591" max="14591" width="54.85546875" style="2" bestFit="1" customWidth="1"/>
    <col min="14592" max="14592" width="14.28515625" style="2" bestFit="1" customWidth="1"/>
    <col min="14593" max="14593" width="17" style="2" customWidth="1"/>
    <col min="14594" max="14594" width="17.140625" style="2" bestFit="1" customWidth="1"/>
    <col min="14595" max="14595" width="15.28515625" style="2" bestFit="1" customWidth="1"/>
    <col min="14596" max="14596" width="16.28515625" style="2" customWidth="1"/>
    <col min="14597" max="14597" width="18.28515625" style="2" customWidth="1"/>
    <col min="14598" max="14846" width="9.42578125" style="2"/>
    <col min="14847" max="14847" width="54.85546875" style="2" bestFit="1" customWidth="1"/>
    <col min="14848" max="14848" width="14.28515625" style="2" bestFit="1" customWidth="1"/>
    <col min="14849" max="14849" width="17" style="2" customWidth="1"/>
    <col min="14850" max="14850" width="17.140625" style="2" bestFit="1" customWidth="1"/>
    <col min="14851" max="14851" width="15.28515625" style="2" bestFit="1" customWidth="1"/>
    <col min="14852" max="14852" width="16.28515625" style="2" customWidth="1"/>
    <col min="14853" max="14853" width="18.28515625" style="2" customWidth="1"/>
    <col min="14854" max="15102" width="9.42578125" style="2"/>
    <col min="15103" max="15103" width="54.85546875" style="2" bestFit="1" customWidth="1"/>
    <col min="15104" max="15104" width="14.28515625" style="2" bestFit="1" customWidth="1"/>
    <col min="15105" max="15105" width="17" style="2" customWidth="1"/>
    <col min="15106" max="15106" width="17.140625" style="2" bestFit="1" customWidth="1"/>
    <col min="15107" max="15107" width="15.28515625" style="2" bestFit="1" customWidth="1"/>
    <col min="15108" max="15108" width="16.28515625" style="2" customWidth="1"/>
    <col min="15109" max="15109" width="18.28515625" style="2" customWidth="1"/>
    <col min="15110" max="15358" width="9.42578125" style="2"/>
    <col min="15359" max="15359" width="54.85546875" style="2" bestFit="1" customWidth="1"/>
    <col min="15360" max="15360" width="14.28515625" style="2" bestFit="1" customWidth="1"/>
    <col min="15361" max="15361" width="17" style="2" customWidth="1"/>
    <col min="15362" max="15362" width="17.140625" style="2" bestFit="1" customWidth="1"/>
    <col min="15363" max="15363" width="15.28515625" style="2" bestFit="1" customWidth="1"/>
    <col min="15364" max="15364" width="16.28515625" style="2" customWidth="1"/>
    <col min="15365" max="15365" width="18.28515625" style="2" customWidth="1"/>
    <col min="15366" max="15614" width="9.42578125" style="2"/>
    <col min="15615" max="15615" width="54.85546875" style="2" bestFit="1" customWidth="1"/>
    <col min="15616" max="15616" width="14.28515625" style="2" bestFit="1" customWidth="1"/>
    <col min="15617" max="15617" width="17" style="2" customWidth="1"/>
    <col min="15618" max="15618" width="17.140625" style="2" bestFit="1" customWidth="1"/>
    <col min="15619" max="15619" width="15.28515625" style="2" bestFit="1" customWidth="1"/>
    <col min="15620" max="15620" width="16.28515625" style="2" customWidth="1"/>
    <col min="15621" max="15621" width="18.28515625" style="2" customWidth="1"/>
    <col min="15622" max="15870" width="9.42578125" style="2"/>
    <col min="15871" max="15871" width="54.85546875" style="2" bestFit="1" customWidth="1"/>
    <col min="15872" max="15872" width="14.28515625" style="2" bestFit="1" customWidth="1"/>
    <col min="15873" max="15873" width="17" style="2" customWidth="1"/>
    <col min="15874" max="15874" width="17.140625" style="2" bestFit="1" customWidth="1"/>
    <col min="15875" max="15875" width="15.28515625" style="2" bestFit="1" customWidth="1"/>
    <col min="15876" max="15876" width="16.28515625" style="2" customWidth="1"/>
    <col min="15877" max="15877" width="18.28515625" style="2" customWidth="1"/>
    <col min="15878" max="16126" width="9.42578125" style="2"/>
    <col min="16127" max="16127" width="54.85546875" style="2" bestFit="1" customWidth="1"/>
    <col min="16128" max="16128" width="14.28515625" style="2" bestFit="1" customWidth="1"/>
    <col min="16129" max="16129" width="17" style="2" customWidth="1"/>
    <col min="16130" max="16130" width="17.140625" style="2" bestFit="1" customWidth="1"/>
    <col min="16131" max="16131" width="15.28515625" style="2" bestFit="1" customWidth="1"/>
    <col min="16132" max="16132" width="16.28515625" style="2" customWidth="1"/>
    <col min="16133" max="16133" width="18.28515625" style="2" customWidth="1"/>
    <col min="16134" max="16384" width="9.42578125" style="2"/>
  </cols>
  <sheetData>
    <row r="1" spans="1:7" ht="37.5" customHeight="1">
      <c r="A1" s="91" t="s">
        <v>92</v>
      </c>
      <c r="B1" s="91"/>
      <c r="C1" s="91"/>
      <c r="D1" s="91"/>
      <c r="E1" s="91"/>
    </row>
    <row r="2" spans="1:7" ht="96.75" customHeight="1">
      <c r="A2" s="3" t="s">
        <v>81</v>
      </c>
      <c r="B2" s="3" t="s">
        <v>77</v>
      </c>
      <c r="C2" s="4" t="s">
        <v>225</v>
      </c>
      <c r="D2" s="3" t="s">
        <v>226</v>
      </c>
      <c r="E2" s="3" t="s">
        <v>82</v>
      </c>
    </row>
    <row r="3" spans="1:7" s="27" customFormat="1">
      <c r="A3" s="23" t="s">
        <v>91</v>
      </c>
      <c r="B3" s="24"/>
      <c r="C3" s="25">
        <f>C4+C12+C17+C20+C27+C29+C34</f>
        <v>467544778.99000001</v>
      </c>
      <c r="D3" s="25">
        <f>D4+D12+D17+D20+D27+D29+D34</f>
        <v>94546537.890000001</v>
      </c>
      <c r="E3" s="26">
        <f>D3/C3*100</f>
        <v>20.221921436967257</v>
      </c>
    </row>
    <row r="4" spans="1:7">
      <c r="A4" s="5" t="s">
        <v>0</v>
      </c>
      <c r="B4" s="6" t="s">
        <v>1</v>
      </c>
      <c r="C4" s="7">
        <f>SUM(C5:C11)</f>
        <v>83823059.329999998</v>
      </c>
      <c r="D4" s="7">
        <f>SUM(D5:D11)</f>
        <v>19341658.93</v>
      </c>
      <c r="E4" s="8">
        <f t="shared" ref="E4:E35" si="0">D4/C4*100</f>
        <v>23.074389177152931</v>
      </c>
      <c r="G4" s="9"/>
    </row>
    <row r="5" spans="1:7" ht="47.25">
      <c r="A5" s="10" t="s">
        <v>2</v>
      </c>
      <c r="B5" s="11" t="s">
        <v>3</v>
      </c>
      <c r="C5" s="12">
        <v>2936542.21</v>
      </c>
      <c r="D5" s="12">
        <v>645232.92000000004</v>
      </c>
      <c r="E5" s="13">
        <f>D5/C5*100</f>
        <v>21.972540282334304</v>
      </c>
    </row>
    <row r="6" spans="1:7" ht="63">
      <c r="A6" s="10" t="s">
        <v>83</v>
      </c>
      <c r="B6" s="11" t="s">
        <v>4</v>
      </c>
      <c r="C6" s="30">
        <v>36315244.509999998</v>
      </c>
      <c r="D6" s="31">
        <v>8333264.8600000003</v>
      </c>
      <c r="E6" s="13">
        <f t="shared" ref="E6:E11" si="1">D6/C6*100</f>
        <v>22.947015702194431</v>
      </c>
    </row>
    <row r="7" spans="1:7" hidden="1">
      <c r="A7" s="10" t="s">
        <v>5</v>
      </c>
      <c r="B7" s="15" t="s">
        <v>6</v>
      </c>
      <c r="C7" s="16"/>
      <c r="D7" s="16"/>
      <c r="E7" s="13" t="e">
        <f t="shared" si="1"/>
        <v>#DIV/0!</v>
      </c>
    </row>
    <row r="8" spans="1:7">
      <c r="A8" s="10" t="s">
        <v>5</v>
      </c>
      <c r="B8" s="15" t="s">
        <v>6</v>
      </c>
      <c r="C8" s="16">
        <v>27937.55</v>
      </c>
      <c r="D8" s="16">
        <v>0</v>
      </c>
      <c r="E8" s="13">
        <f t="shared" si="1"/>
        <v>0</v>
      </c>
    </row>
    <row r="9" spans="1:7" ht="47.25">
      <c r="A9" s="10" t="s">
        <v>7</v>
      </c>
      <c r="B9" s="11" t="s">
        <v>8</v>
      </c>
      <c r="C9" s="17">
        <v>11193262.9</v>
      </c>
      <c r="D9" s="17">
        <v>2251796.42</v>
      </c>
      <c r="E9" s="13">
        <f t="shared" si="1"/>
        <v>20.117426349380214</v>
      </c>
    </row>
    <row r="10" spans="1:7">
      <c r="A10" s="10" t="s">
        <v>9</v>
      </c>
      <c r="B10" s="15" t="s">
        <v>10</v>
      </c>
      <c r="C10" s="18">
        <v>100000</v>
      </c>
      <c r="D10" s="18">
        <v>0</v>
      </c>
      <c r="E10" s="13">
        <f t="shared" si="1"/>
        <v>0</v>
      </c>
    </row>
    <row r="11" spans="1:7">
      <c r="A11" s="10" t="s">
        <v>11</v>
      </c>
      <c r="B11" s="11" t="s">
        <v>12</v>
      </c>
      <c r="C11" s="18">
        <v>33250072.16</v>
      </c>
      <c r="D11" s="18">
        <v>8111364.7300000004</v>
      </c>
      <c r="E11" s="13">
        <f t="shared" si="1"/>
        <v>24.395028952021381</v>
      </c>
    </row>
    <row r="12" spans="1:7">
      <c r="A12" s="5" t="s">
        <v>13</v>
      </c>
      <c r="B12" s="6" t="s">
        <v>14</v>
      </c>
      <c r="C12" s="7">
        <f>SUM(C13:C16)</f>
        <v>38049544.420000002</v>
      </c>
      <c r="D12" s="7">
        <f>SUM(D13:D16)</f>
        <v>5956046.8900000006</v>
      </c>
      <c r="E12" s="8">
        <f t="shared" si="0"/>
        <v>15.653398695804938</v>
      </c>
    </row>
    <row r="13" spans="1:7">
      <c r="A13" s="10" t="s">
        <v>15</v>
      </c>
      <c r="B13" s="11" t="s">
        <v>16</v>
      </c>
      <c r="C13" s="18">
        <v>862168.86</v>
      </c>
      <c r="D13" s="18">
        <v>0</v>
      </c>
      <c r="E13" s="13">
        <f t="shared" si="0"/>
        <v>0</v>
      </c>
    </row>
    <row r="14" spans="1:7">
      <c r="A14" s="10" t="s">
        <v>17</v>
      </c>
      <c r="B14" s="11" t="s">
        <v>18</v>
      </c>
      <c r="C14" s="18">
        <v>13314846</v>
      </c>
      <c r="D14" s="18">
        <v>2484744.7000000002</v>
      </c>
      <c r="E14" s="13">
        <f t="shared" si="0"/>
        <v>18.661460297775882</v>
      </c>
    </row>
    <row r="15" spans="1:7">
      <c r="A15" s="10" t="s">
        <v>19</v>
      </c>
      <c r="B15" s="11" t="s">
        <v>20</v>
      </c>
      <c r="C15" s="18">
        <v>23339529.559999999</v>
      </c>
      <c r="D15" s="18">
        <v>3078074.85</v>
      </c>
      <c r="E15" s="13">
        <f t="shared" si="0"/>
        <v>13.188247184190461</v>
      </c>
    </row>
    <row r="16" spans="1:7">
      <c r="A16" s="10" t="s">
        <v>21</v>
      </c>
      <c r="B16" s="11" t="s">
        <v>22</v>
      </c>
      <c r="C16" s="18">
        <v>533000</v>
      </c>
      <c r="D16" s="18">
        <v>393227.34</v>
      </c>
      <c r="E16" s="13">
        <f t="shared" si="0"/>
        <v>73.77623639774859</v>
      </c>
    </row>
    <row r="17" spans="1:5">
      <c r="A17" s="5" t="s">
        <v>23</v>
      </c>
      <c r="B17" s="6" t="s">
        <v>24</v>
      </c>
      <c r="C17" s="7">
        <f>SUM(C18:C19)</f>
        <v>10421312.76</v>
      </c>
      <c r="D17" s="7">
        <f>SUM(D18:D19)</f>
        <v>567641.11</v>
      </c>
      <c r="E17" s="8">
        <f>D17/C17*100</f>
        <v>5.4469251914093784</v>
      </c>
    </row>
    <row r="18" spans="1:5" s="20" customFormat="1" hidden="1">
      <c r="A18" s="10" t="s">
        <v>85</v>
      </c>
      <c r="B18" s="15" t="s">
        <v>86</v>
      </c>
      <c r="C18" s="14">
        <v>0</v>
      </c>
      <c r="D18" s="14">
        <v>0</v>
      </c>
      <c r="E18" s="19" t="s">
        <v>84</v>
      </c>
    </row>
    <row r="19" spans="1:5">
      <c r="A19" s="21" t="s">
        <v>25</v>
      </c>
      <c r="B19" s="22" t="s">
        <v>26</v>
      </c>
      <c r="C19" s="18">
        <v>10421312.76</v>
      </c>
      <c r="D19" s="18">
        <v>567641.11</v>
      </c>
      <c r="E19" s="19">
        <f t="shared" si="0"/>
        <v>5.4469251914093784</v>
      </c>
    </row>
    <row r="20" spans="1:5">
      <c r="A20" s="5" t="s">
        <v>27</v>
      </c>
      <c r="B20" s="6" t="s">
        <v>28</v>
      </c>
      <c r="C20" s="7">
        <f>SUM(C21:C26)</f>
        <v>266190673.43000001</v>
      </c>
      <c r="D20" s="7">
        <f>SUM(D21:D26)</f>
        <v>53661053.820000008</v>
      </c>
      <c r="E20" s="8">
        <f>D20/C20*100</f>
        <v>20.158878268930494</v>
      </c>
    </row>
    <row r="21" spans="1:5">
      <c r="A21" s="10" t="s">
        <v>29</v>
      </c>
      <c r="B21" s="11" t="s">
        <v>30</v>
      </c>
      <c r="C21" s="18">
        <v>74581440.620000005</v>
      </c>
      <c r="D21" s="18">
        <v>13794837.289999999</v>
      </c>
      <c r="E21" s="13">
        <f t="shared" si="0"/>
        <v>18.496340611447952</v>
      </c>
    </row>
    <row r="22" spans="1:5">
      <c r="A22" s="10" t="s">
        <v>31</v>
      </c>
      <c r="B22" s="11" t="s">
        <v>32</v>
      </c>
      <c r="C22" s="18">
        <v>148474415.53999999</v>
      </c>
      <c r="D22" s="18">
        <v>28585747.690000001</v>
      </c>
      <c r="E22" s="13">
        <f t="shared" si="0"/>
        <v>19.252978761380483</v>
      </c>
    </row>
    <row r="23" spans="1:5">
      <c r="A23" s="10" t="s">
        <v>87</v>
      </c>
      <c r="B23" s="15" t="s">
        <v>33</v>
      </c>
      <c r="C23" s="18">
        <v>31019459.68</v>
      </c>
      <c r="D23" s="18">
        <v>8864772.3200000003</v>
      </c>
      <c r="E23" s="13">
        <f t="shared" si="0"/>
        <v>28.578100364899718</v>
      </c>
    </row>
    <row r="24" spans="1:5" ht="31.5">
      <c r="A24" s="10" t="s">
        <v>34</v>
      </c>
      <c r="B24" s="11" t="s">
        <v>35</v>
      </c>
      <c r="C24" s="12">
        <v>11990</v>
      </c>
      <c r="D24" s="12">
        <v>0</v>
      </c>
      <c r="E24" s="13">
        <f t="shared" si="0"/>
        <v>0</v>
      </c>
    </row>
    <row r="25" spans="1:5">
      <c r="A25" s="10" t="s">
        <v>88</v>
      </c>
      <c r="B25" s="11" t="s">
        <v>36</v>
      </c>
      <c r="C25" s="18">
        <v>254300</v>
      </c>
      <c r="D25" s="18">
        <v>0</v>
      </c>
      <c r="E25" s="13">
        <f t="shared" si="0"/>
        <v>0</v>
      </c>
    </row>
    <row r="26" spans="1:5">
      <c r="A26" s="10" t="s">
        <v>37</v>
      </c>
      <c r="B26" s="11" t="s">
        <v>38</v>
      </c>
      <c r="C26" s="18">
        <v>11849067.59</v>
      </c>
      <c r="D26" s="18">
        <v>2415696.52</v>
      </c>
      <c r="E26" s="13">
        <f t="shared" si="0"/>
        <v>20.387228797974981</v>
      </c>
    </row>
    <row r="27" spans="1:5">
      <c r="A27" s="5" t="s">
        <v>39</v>
      </c>
      <c r="B27" s="6" t="s">
        <v>40</v>
      </c>
      <c r="C27" s="7">
        <f>C28</f>
        <v>52237139.759999998</v>
      </c>
      <c r="D27" s="7">
        <f>D28</f>
        <v>11621076.18</v>
      </c>
      <c r="E27" s="8">
        <f>D27/C27*100</f>
        <v>22.246769699474832</v>
      </c>
    </row>
    <row r="28" spans="1:5">
      <c r="A28" s="10" t="s">
        <v>41</v>
      </c>
      <c r="B28" s="11" t="s">
        <v>42</v>
      </c>
      <c r="C28" s="18">
        <v>52237139.759999998</v>
      </c>
      <c r="D28" s="18">
        <v>11621076.18</v>
      </c>
      <c r="E28" s="13">
        <f t="shared" si="0"/>
        <v>22.246769699474832</v>
      </c>
    </row>
    <row r="29" spans="1:5">
      <c r="A29" s="5" t="s">
        <v>43</v>
      </c>
      <c r="B29" s="6" t="s">
        <v>44</v>
      </c>
      <c r="C29" s="7">
        <f>SUM(C30:C33)</f>
        <v>15566454.289999999</v>
      </c>
      <c r="D29" s="7">
        <f>SUM(D30:D33)</f>
        <v>3094340.96</v>
      </c>
      <c r="E29" s="8">
        <f>D29/C29*100</f>
        <v>19.878264519029401</v>
      </c>
    </row>
    <row r="30" spans="1:5">
      <c r="A30" s="10" t="s">
        <v>45</v>
      </c>
      <c r="B30" s="11" t="s">
        <v>46</v>
      </c>
      <c r="C30" s="18">
        <v>2931684.46</v>
      </c>
      <c r="D30" s="18">
        <v>715406.46</v>
      </c>
      <c r="E30" s="13">
        <f t="shared" si="0"/>
        <v>24.402573665789394</v>
      </c>
    </row>
    <row r="31" spans="1:5">
      <c r="A31" s="10" t="s">
        <v>47</v>
      </c>
      <c r="B31" s="11">
        <v>1003</v>
      </c>
      <c r="C31" s="18">
        <v>4826149.12</v>
      </c>
      <c r="D31" s="18">
        <v>861934.5</v>
      </c>
      <c r="E31" s="13">
        <f t="shared" si="0"/>
        <v>17.859674008580985</v>
      </c>
    </row>
    <row r="32" spans="1:5">
      <c r="A32" s="10" t="s">
        <v>48</v>
      </c>
      <c r="B32" s="11" t="s">
        <v>49</v>
      </c>
      <c r="C32" s="18">
        <v>6127120.71</v>
      </c>
      <c r="D32" s="18">
        <v>1425000</v>
      </c>
      <c r="E32" s="13">
        <f t="shared" si="0"/>
        <v>23.257253568944293</v>
      </c>
    </row>
    <row r="33" spans="1:5">
      <c r="A33" s="10" t="s">
        <v>50</v>
      </c>
      <c r="B33" s="11" t="s">
        <v>51</v>
      </c>
      <c r="C33" s="18">
        <v>1681500</v>
      </c>
      <c r="D33" s="18">
        <v>92000</v>
      </c>
      <c r="E33" s="13">
        <f t="shared" si="0"/>
        <v>5.4713053820993158</v>
      </c>
    </row>
    <row r="34" spans="1:5">
      <c r="A34" s="5" t="s">
        <v>52</v>
      </c>
      <c r="B34" s="6" t="s">
        <v>53</v>
      </c>
      <c r="C34" s="7">
        <f>C35</f>
        <v>1256595</v>
      </c>
      <c r="D34" s="7">
        <f>D35</f>
        <v>304720</v>
      </c>
      <c r="E34" s="8">
        <f>D34/C34*100</f>
        <v>24.249658800170302</v>
      </c>
    </row>
    <row r="35" spans="1:5">
      <c r="A35" s="10" t="s">
        <v>89</v>
      </c>
      <c r="B35" s="11" t="s">
        <v>90</v>
      </c>
      <c r="C35" s="18">
        <v>1256595</v>
      </c>
      <c r="D35" s="18">
        <v>304720</v>
      </c>
      <c r="E35" s="13">
        <f t="shared" si="0"/>
        <v>24.249658800170302</v>
      </c>
    </row>
    <row r="36" spans="1:5" s="27" customFormat="1" ht="31.5">
      <c r="A36" s="23" t="s">
        <v>54</v>
      </c>
      <c r="B36" s="24">
        <v>7900</v>
      </c>
      <c r="C36" s="25" t="e">
        <f>#REF!-расходы!C3</f>
        <v>#REF!</v>
      </c>
      <c r="D36" s="25" t="e">
        <f>#REF!-расходы!D3</f>
        <v>#REF!</v>
      </c>
      <c r="E36" s="26"/>
    </row>
  </sheetData>
  <autoFilter ref="A2:D35"/>
  <mergeCells count="1">
    <mergeCell ref="A1:E1"/>
  </mergeCells>
  <pageMargins left="0.31496062992125984" right="0.11811023622047245" top="0.55118110236220474" bottom="0.55118110236220474" header="0.31496062992125984" footer="0.31496062992125984"/>
  <pageSetup paperSize="9" scale="84" fitToHeight="0" orientation="portrait" errors="blank" r:id="rId1"/>
  <headerFooter alignWithMargins="0"/>
</worksheet>
</file>

<file path=xl/worksheets/sheet3.xml><?xml version="1.0" encoding="utf-8"?>
<worksheet xmlns="http://schemas.openxmlformats.org/spreadsheetml/2006/main" xmlns:r="http://schemas.openxmlformats.org/officeDocument/2006/relationships">
  <sheetPr>
    <pageSetUpPr autoPageBreaks="0" fitToPage="1"/>
  </sheetPr>
  <dimension ref="A1:D16"/>
  <sheetViews>
    <sheetView tabSelected="1" workbookViewId="0">
      <selection activeCell="H11" sqref="H11"/>
    </sheetView>
  </sheetViews>
  <sheetFormatPr defaultRowHeight="15"/>
  <cols>
    <col min="1" max="1" width="54.5703125" style="34" customWidth="1"/>
    <col min="2" max="2" width="28.85546875" style="1" customWidth="1"/>
    <col min="3" max="3" width="19.140625" customWidth="1"/>
    <col min="4" max="4" width="18.7109375" customWidth="1"/>
  </cols>
  <sheetData>
    <row r="1" spans="1:4">
      <c r="A1" s="92"/>
      <c r="B1" s="93"/>
      <c r="C1" s="93"/>
      <c r="D1" s="93"/>
    </row>
    <row r="2" spans="1:4" ht="20.25">
      <c r="A2" s="94" t="s">
        <v>79</v>
      </c>
      <c r="B2" s="95"/>
      <c r="C2" s="95"/>
      <c r="D2" s="95"/>
    </row>
    <row r="3" spans="1:4">
      <c r="A3" s="92"/>
      <c r="B3" s="93"/>
      <c r="C3" s="93"/>
      <c r="D3" s="93"/>
    </row>
    <row r="4" spans="1:4">
      <c r="A4" s="92"/>
      <c r="B4" s="93"/>
      <c r="C4" s="93"/>
      <c r="D4" s="93"/>
    </row>
    <row r="5" spans="1:4" s="32" customFormat="1" ht="63">
      <c r="A5" s="38" t="s">
        <v>78</v>
      </c>
      <c r="B5" s="39" t="s">
        <v>80</v>
      </c>
      <c r="C5" s="39" t="s">
        <v>93</v>
      </c>
      <c r="D5" s="39" t="s">
        <v>94</v>
      </c>
    </row>
    <row r="6" spans="1:4" s="42" customFormat="1" ht="15.75">
      <c r="A6" s="40" t="s">
        <v>55</v>
      </c>
      <c r="B6" s="41" t="s">
        <v>56</v>
      </c>
      <c r="C6" s="46">
        <f>C8</f>
        <v>21394565.519999981</v>
      </c>
      <c r="D6" s="46">
        <f>D8</f>
        <v>2031136.450000003</v>
      </c>
    </row>
    <row r="7" spans="1:4" s="32" customFormat="1" ht="15.75">
      <c r="A7" s="36" t="s">
        <v>58</v>
      </c>
      <c r="B7" s="37" t="s">
        <v>57</v>
      </c>
      <c r="C7" s="43"/>
      <c r="D7" s="43"/>
    </row>
    <row r="8" spans="1:4" s="32" customFormat="1" ht="31.5">
      <c r="A8" s="33" t="s">
        <v>59</v>
      </c>
      <c r="B8" s="35" t="s">
        <v>60</v>
      </c>
      <c r="C8" s="45">
        <f>C13+C9</f>
        <v>21394565.519999981</v>
      </c>
      <c r="D8" s="45">
        <f>D13+D9</f>
        <v>2031136.450000003</v>
      </c>
    </row>
    <row r="9" spans="1:4" s="32" customFormat="1" ht="15.75">
      <c r="A9" s="36" t="s">
        <v>61</v>
      </c>
      <c r="B9" s="37" t="s">
        <v>62</v>
      </c>
      <c r="C9" s="43">
        <v>-446150213.47000003</v>
      </c>
      <c r="D9" s="43">
        <v>-92736480.079999998</v>
      </c>
    </row>
    <row r="10" spans="1:4" s="32" customFormat="1" ht="15.75">
      <c r="A10" s="33" t="s">
        <v>63</v>
      </c>
      <c r="B10" s="35" t="s">
        <v>64</v>
      </c>
      <c r="C10" s="44">
        <v>-446150213.47000003</v>
      </c>
      <c r="D10" s="44">
        <v>-92736480.079999998</v>
      </c>
    </row>
    <row r="11" spans="1:4" s="32" customFormat="1" ht="31.5">
      <c r="A11" s="33" t="s">
        <v>65</v>
      </c>
      <c r="B11" s="35" t="s">
        <v>66</v>
      </c>
      <c r="C11" s="44">
        <v>-446150213.47000003</v>
      </c>
      <c r="D11" s="44">
        <v>-92736480.079999998</v>
      </c>
    </row>
    <row r="12" spans="1:4" s="32" customFormat="1" ht="31.5">
      <c r="A12" s="33" t="s">
        <v>67</v>
      </c>
      <c r="B12" s="35" t="s">
        <v>68</v>
      </c>
      <c r="C12" s="44">
        <v>-446150213.47000003</v>
      </c>
      <c r="D12" s="44">
        <v>-92736480.079999998</v>
      </c>
    </row>
    <row r="13" spans="1:4" s="32" customFormat="1" ht="15.75">
      <c r="A13" s="36" t="s">
        <v>69</v>
      </c>
      <c r="B13" s="37" t="s">
        <v>70</v>
      </c>
      <c r="C13" s="43">
        <v>467544778.99000001</v>
      </c>
      <c r="D13" s="43">
        <v>94767616.530000001</v>
      </c>
    </row>
    <row r="14" spans="1:4" s="32" customFormat="1" ht="15.75">
      <c r="A14" s="33" t="s">
        <v>71</v>
      </c>
      <c r="B14" s="35" t="s">
        <v>72</v>
      </c>
      <c r="C14" s="44">
        <v>467544778.99000001</v>
      </c>
      <c r="D14" s="44">
        <v>94767616.530000001</v>
      </c>
    </row>
    <row r="15" spans="1:4" s="32" customFormat="1" ht="31.5">
      <c r="A15" s="33" t="s">
        <v>73</v>
      </c>
      <c r="B15" s="35" t="s">
        <v>74</v>
      </c>
      <c r="C15" s="44">
        <v>467544778.99000001</v>
      </c>
      <c r="D15" s="44">
        <v>94767616.530000001</v>
      </c>
    </row>
    <row r="16" spans="1:4" s="32" customFormat="1" ht="31.5">
      <c r="A16" s="33" t="s">
        <v>75</v>
      </c>
      <c r="B16" s="35" t="s">
        <v>76</v>
      </c>
      <c r="C16" s="44">
        <v>467544778.99000001</v>
      </c>
      <c r="D16" s="44">
        <v>94767616.530000001</v>
      </c>
    </row>
  </sheetData>
  <mergeCells count="4">
    <mergeCell ref="A1:D1"/>
    <mergeCell ref="A2:D2"/>
    <mergeCell ref="A3:D3"/>
    <mergeCell ref="A4:D4"/>
  </mergeCells>
  <pageMargins left="0.69999998807907104" right="0.69999998807907104" top="0.75" bottom="0.75" header="0.30000001192092896" footer="0.30000001192092896"/>
  <pageSetup fitToHeight="0" orientation="portrait" errors="blank"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Доходы </vt:lpstr>
      <vt:lpstr>расходы</vt:lpstr>
      <vt:lpstr>источники</vt:lpstr>
      <vt:lpstr>'Доходы '!Заголовки_для_печати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Fin-05\Пользователь РФО</dc:creator>
  <cp:lastModifiedBy>FIN-05</cp:lastModifiedBy>
  <cp:lastPrinted>2026-04-16T05:35:20Z</cp:lastPrinted>
  <dcterms:created xsi:type="dcterms:W3CDTF">2024-07-10T10:52:30Z</dcterms:created>
  <dcterms:modified xsi:type="dcterms:W3CDTF">2026-04-16T05:36:15Z</dcterms:modified>
</cp:coreProperties>
</file>