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630" yWindow="555" windowWidth="19440" windowHeight="10425"/>
  </bookViews>
  <sheets>
    <sheet name="Доходы" sheetId="2" r:id="rId1"/>
  </sheets>
  <definedNames>
    <definedName name="_xlnm.Print_Titles" localSheetId="0">Доходы!$8:$9</definedName>
    <definedName name="_xlnm.Print_Area" localSheetId="0">Доходы!$A$1:$E$87</definedName>
  </definedNames>
  <calcPr calcId="125725"/>
</workbook>
</file>

<file path=xl/calcChain.xml><?xml version="1.0" encoding="utf-8"?>
<calcChain xmlns="http://schemas.openxmlformats.org/spreadsheetml/2006/main">
  <c r="D12" i="2"/>
  <c r="D10" s="1"/>
  <c r="C12"/>
  <c r="C10"/>
  <c r="E79"/>
  <c r="D79"/>
  <c r="C79"/>
  <c r="E80"/>
  <c r="D74"/>
  <c r="C74"/>
  <c r="D65"/>
  <c r="C65"/>
  <c r="D62"/>
  <c r="C62"/>
  <c r="C46"/>
  <c r="D46"/>
  <c r="E47"/>
  <c r="C43"/>
  <c r="D43"/>
  <c r="D40"/>
  <c r="C40"/>
  <c r="D33"/>
  <c r="C33"/>
  <c r="D30"/>
  <c r="C30"/>
  <c r="D25"/>
  <c r="C25"/>
  <c r="D20"/>
  <c r="C20"/>
  <c r="D13"/>
  <c r="C13"/>
  <c r="E13" l="1"/>
  <c r="E74" l="1"/>
  <c r="E65"/>
  <c r="E61"/>
  <c r="E40"/>
  <c r="E33"/>
  <c r="E30"/>
  <c r="E25"/>
  <c r="E20"/>
  <c r="E10"/>
  <c r="E12"/>
  <c r="E85"/>
  <c r="E84"/>
  <c r="E83"/>
  <c r="E82"/>
  <c r="E81"/>
  <c r="E78"/>
  <c r="E77"/>
  <c r="E76"/>
  <c r="E75"/>
  <c r="E73"/>
  <c r="E72"/>
  <c r="E71"/>
  <c r="E70"/>
  <c r="E69"/>
  <c r="E68"/>
  <c r="E67"/>
  <c r="E66"/>
  <c r="E64"/>
  <c r="E63"/>
  <c r="E62"/>
  <c r="E58"/>
  <c r="E56"/>
  <c r="E55"/>
  <c r="E54"/>
  <c r="E53"/>
  <c r="E52"/>
  <c r="E51"/>
  <c r="E50"/>
  <c r="E49"/>
  <c r="E48"/>
  <c r="E42"/>
  <c r="E41"/>
  <c r="E39"/>
  <c r="E38"/>
  <c r="E37"/>
  <c r="E36"/>
  <c r="E35"/>
  <c r="E34"/>
  <c r="E31"/>
  <c r="E29"/>
  <c r="E28"/>
  <c r="E27"/>
  <c r="E26"/>
  <c r="E24"/>
  <c r="E23"/>
  <c r="E22"/>
  <c r="E21"/>
  <c r="E19"/>
  <c r="E17"/>
  <c r="E16"/>
  <c r="E15"/>
  <c r="E14"/>
</calcChain>
</file>

<file path=xl/sharedStrings.xml><?xml version="1.0" encoding="utf-8"?>
<sst xmlns="http://schemas.openxmlformats.org/spreadsheetml/2006/main" count="162" uniqueCount="160">
  <si>
    <t>Наименование 
показателя</t>
  </si>
  <si>
    <t>Код дохода по бюджетной классификации</t>
  </si>
  <si>
    <t>Доходы бюджета - всего</t>
  </si>
  <si>
    <t>х</t>
  </si>
  <si>
    <t xml:space="preserve">в том числе: </t>
  </si>
  <si>
    <t xml:space="preserve">  НАЛОГОВЫЕ И НЕНАЛОГОВЫЕ ДОХОДЫ</t>
  </si>
  <si>
    <t xml:space="preserve"> 000 1000000000 0000 000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</si>
  <si>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</si>
  <si>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</si>
  <si>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</si>
  <si>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</si>
  <si>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</si>
  <si>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</si>
  <si>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</si>
  <si>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</si>
  <si>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</si>
  <si>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</si>
  <si>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</si>
  <si>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</si>
  <si>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</si>
  <si>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</si>
  <si>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НАЛОГИ НА ТОВАРЫ (РАБОТЫ, УСЛУГИ), РЕАЛИЗУЕМЫЕ НА ТЕРРИТОРИИ РОССИЙСКОЙ ФЕДЕРАЦИИ</t>
  </si>
  <si>
    <t xml:space="preserve"> 000 1030000000 0000 000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</si>
  <si>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</si>
  <si>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</si>
  <si>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</si>
  <si>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</si>
  <si>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</si>
  <si>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</si>
  <si>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</si>
  <si>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</si>
  <si>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</si>
  <si>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</si>
  <si>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с налогоплательщиков, выбравших в качестве объекта налогообложения доходы</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</si>
  <si>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</si>
  <si>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</si>
  <si>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</si>
  <si>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</si>
  <si>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000 1050301001 0000 110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</si>
  <si>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</si>
  <si>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</si>
  <si>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</si>
  <si>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</si>
  <si>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</si>
  <si>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</si>
  <si>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выдачу разрешения на установку рекламной конструкции</t>
  </si>
  <si>
    <t xml:space="preserve"> 000 1080715001 0000 110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</si>
  <si>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</si>
  <si>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</si>
  <si>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</si>
  <si>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</si>
  <si>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</si>
  <si>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</si>
  <si>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</si>
  <si>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</si>
  <si>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</si>
  <si>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</si>
  <si>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</si>
  <si>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</si>
  <si>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</si>
  <si>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</si>
  <si>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ДОХОДЫ ОТ ОКАЗАНИЯ ПЛАТНЫХ УСЛУГ И КОМПЕНСАЦИИ ЗАТРАТ ГОСУДАРСТВА</t>
  </si>
  <si>
    <t xml:space="preserve"> 000 1130000000 0000 000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</si>
  <si>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</si>
  <si>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</si>
  <si>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компенсации затрат бюджетов муниципальных районов</t>
  </si>
  <si>
    <t xml:space="preserve"> 000 1130299505 0000 130</t>
  </si>
  <si>
    <t xml:space="preserve">  ДОХОДЫ ОТ ПРОДАЖИ МАТЕРИАЛЬНЫХ И НЕМАТЕРИАЛЬНЫХ АКТИВОВ</t>
  </si>
  <si>
    <t xml:space="preserve"> 000 1140000000 0000 000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</si>
  <si>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</si>
  <si>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</si>
  <si>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</si>
  <si>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</si>
  <si>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ШТРАФЫ, САНКЦИИ, ВОЗМЕЩЕНИЕ УЩЕРБА</t>
  </si>
  <si>
    <t xml:space="preserve"> 000 1160000000 0000 000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</si>
  <si>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</si>
  <si>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</si>
  <si>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</si>
  <si>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</si>
  <si>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</si>
  <si>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</si>
  <si>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</si>
  <si>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</si>
  <si>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</si>
  <si>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</si>
  <si>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</si>
  <si>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</si>
  <si>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</si>
  <si>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</si>
  <si>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</si>
  <si>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</si>
  <si>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</si>
  <si>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</si>
  <si>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</si>
  <si>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</si>
  <si>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</si>
  <si>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</si>
  <si>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</si>
  <si>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</si>
  <si>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</si>
  <si>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</si>
  <si>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БЕЗВОЗМЕЗДНЫЕ ПОСТУПЛЕНИЯ</t>
  </si>
  <si>
    <t xml:space="preserve"> 000 2000000000 0000 000</t>
  </si>
  <si>
    <t xml:space="preserve">  Дотации бюджетам бюджетной системы Российской Федерации</t>
  </si>
  <si>
    <t xml:space="preserve"> 000 2021000000 0000 150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</si>
  <si>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</si>
  <si>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</si>
  <si>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</si>
  <si>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</si>
  <si>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</si>
  <si>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</si>
  <si>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</si>
  <si>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</si>
  <si>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</si>
  <si>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</si>
  <si>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</si>
  <si>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</si>
  <si>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</si>
  <si>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</si>
  <si>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</si>
  <si>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</si>
  <si>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</si>
  <si>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</si>
  <si>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</si>
  <si>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</si>
  <si>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</si>
  <si>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</si>
  <si>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</si>
  <si>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</si>
  <si>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</si>
  <si>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</si>
  <si>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</si>
  <si>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</si>
  <si>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</si>
  <si>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</si>
  <si>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Прочие субвенции бюджетам муниципальных районов</t>
  </si>
  <si>
    <t xml:space="preserve"> 000 2023999905 0000 150</t>
  </si>
  <si>
    <t xml:space="preserve"> 000 2024000000 0000 150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</si>
  <si>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</si>
  <si>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</si>
  <si>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</si>
  <si>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</si>
  <si>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</si>
  <si>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</si>
  <si>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</si>
  <si>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</si>
  <si>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 муниципальных районов</t>
  </si>
  <si>
    <t xml:space="preserve"> 000 2024999905 0000 150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</si>
  <si>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</si>
  <si>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</si>
  <si>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Доходы бюджета</t>
  </si>
  <si>
    <t>Процент исполнения бюджета</t>
  </si>
  <si>
    <t xml:space="preserve">Исполнено за 1 полугодие 2026 года </t>
  </si>
  <si>
    <t>Утверждено решением о бюджете 
на 2026 год      (уточненный)</t>
  </si>
  <si>
    <t>Иные межбюджетные трансферты</t>
  </si>
  <si>
    <t>в 9,7 р</t>
  </si>
  <si>
    <t>в 9,5 р</t>
  </si>
  <si>
    <t>в 10,9 р</t>
  </si>
  <si>
    <t>в 4,6 р</t>
  </si>
  <si>
    <t>Приложение к распоряжению администрации Пучежского муниципального района                                                                                                      от 14.07.2026 № 131-р</t>
  </si>
</sst>
</file>

<file path=xl/styles.xml><?xml version="1.0" encoding="utf-8"?>
<styleSheet xmlns="http://schemas.openxmlformats.org/spreadsheetml/2006/main">
  <numFmts count="2">
    <numFmt numFmtId="164" formatCode="dd\.mm\.yyyy"/>
    <numFmt numFmtId="165" formatCode="0.0%"/>
  </numFmts>
  <fonts count="29">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0"/>
      <color rgb="FF000000"/>
      <name val="Arial"/>
      <family val="2"/>
      <charset val="204"/>
    </font>
    <font>
      <sz val="12"/>
      <color rgb="FF000000"/>
      <name val="Times New Roman"/>
      <family val="1"/>
      <charset val="204"/>
    </font>
    <font>
      <sz val="11"/>
      <name val="Calibri"/>
      <family val="2"/>
    </font>
    <font>
      <sz val="12"/>
      <color indexed="8"/>
      <name val="Times New Roman"/>
      <family val="1"/>
      <charset val="204"/>
    </font>
    <font>
      <sz val="12"/>
      <name val="Times New Roman"/>
      <family val="1"/>
      <charset val="204"/>
    </font>
    <font>
      <b/>
      <sz val="14"/>
      <color rgb="FF000000"/>
      <name val="Arial"/>
      <family val="2"/>
      <charset val="204"/>
    </font>
    <font>
      <b/>
      <sz val="10"/>
      <color rgb="FF000000"/>
      <name val="Arial"/>
      <family val="2"/>
      <charset val="204"/>
    </font>
    <font>
      <sz val="10"/>
      <color rgb="FF000000"/>
      <name val="Times New Roman"/>
      <family val="1"/>
      <charset val="204"/>
    </font>
    <font>
      <b/>
      <sz val="10"/>
      <color rgb="FF000000"/>
      <name val="Times New Roman"/>
      <family val="1"/>
      <charset val="204"/>
    </font>
    <font>
      <sz val="10"/>
      <name val="Times New Roman"/>
      <family val="1"/>
      <charset val="204"/>
    </font>
    <font>
      <b/>
      <sz val="11"/>
      <color rgb="FF000000"/>
      <name val="Calibri"/>
      <family val="2"/>
      <charset val="204"/>
      <scheme val="minor"/>
    </font>
    <font>
      <b/>
      <sz val="11"/>
      <name val="Calibri"/>
      <family val="2"/>
      <scheme val="minor"/>
    </font>
  </fonts>
  <fills count="6">
    <fill>
      <patternFill patternType="none"/>
    </fill>
    <fill>
      <patternFill patternType="gray125"/>
    </fill>
    <fill>
      <patternFill patternType="solid">
        <fgColor rgb="FFFFFFFF"/>
      </patternFill>
    </fill>
    <fill>
      <patternFill patternType="solid">
        <fgColor rgb="FFC0C0C0"/>
      </patternFill>
    </fill>
    <fill>
      <patternFill patternType="solid">
        <fgColor rgb="FFCCFFFF"/>
        <bgColor indexed="64"/>
      </patternFill>
    </fill>
    <fill>
      <patternFill patternType="solid">
        <fgColor indexed="9"/>
        <bgColor indexed="64"/>
      </patternFill>
    </fill>
  </fills>
  <borders count="6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s>
  <cellStyleXfs count="188">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9" fontId="16" fillId="0" borderId="0" applyFont="0" applyFill="0" applyBorder="0" applyAlignment="0" applyProtection="0"/>
    <xf numFmtId="0" fontId="19" fillId="0" borderId="1"/>
  </cellStyleXfs>
  <cellXfs count="49">
    <xf numFmtId="0" fontId="0" fillId="0" borderId="0" xfId="0"/>
    <xf numFmtId="0" fontId="0" fillId="0" borderId="0" xfId="0" applyProtection="1">
      <protection locked="0"/>
    </xf>
    <xf numFmtId="0" fontId="4" fillId="0" borderId="1" xfId="5" applyNumberFormat="1" applyProtection="1"/>
    <xf numFmtId="0" fontId="5" fillId="0" borderId="1" xfId="7" applyNumberFormat="1" applyProtection="1"/>
    <xf numFmtId="0" fontId="7" fillId="0" borderId="1" xfId="19" applyNumberFormat="1" applyProtection="1"/>
    <xf numFmtId="0" fontId="7" fillId="2" borderId="1" xfId="59" applyNumberFormat="1" applyProtection="1"/>
    <xf numFmtId="0" fontId="5" fillId="0" borderId="1" xfId="34" applyNumberFormat="1" applyBorder="1" applyProtection="1"/>
    <xf numFmtId="49" fontId="7" fillId="0" borderId="1" xfId="27" applyNumberFormat="1" applyBorder="1" applyProtection="1">
      <alignment horizontal="center"/>
    </xf>
    <xf numFmtId="49" fontId="7" fillId="0" borderId="1" xfId="29" applyNumberFormat="1" applyBorder="1" applyProtection="1">
      <alignment horizontal="center"/>
    </xf>
    <xf numFmtId="49" fontId="7" fillId="0" borderId="1" xfId="31" applyNumberFormat="1" applyBorder="1" applyProtection="1"/>
    <xf numFmtId="0" fontId="7" fillId="0" borderId="1" xfId="32" applyNumberFormat="1" applyBorder="1" applyProtection="1">
      <alignment horizontal="center"/>
    </xf>
    <xf numFmtId="49" fontId="7" fillId="0" borderId="1" xfId="23" applyNumberFormat="1" applyBorder="1" applyProtection="1"/>
    <xf numFmtId="49" fontId="7" fillId="0" borderId="1" xfId="33" applyNumberFormat="1" applyBorder="1" applyProtection="1">
      <alignment horizontal="center"/>
    </xf>
    <xf numFmtId="0" fontId="7" fillId="0" borderId="1" xfId="26" applyBorder="1">
      <alignment wrapText="1"/>
    </xf>
    <xf numFmtId="0" fontId="7" fillId="0" borderId="1" xfId="28" applyBorder="1">
      <alignment wrapText="1"/>
    </xf>
    <xf numFmtId="0" fontId="7" fillId="0" borderId="1" xfId="57" applyNumberFormat="1" applyBorder="1" applyProtection="1"/>
    <xf numFmtId="49" fontId="23" fillId="4" borderId="60" xfId="41" applyNumberFormat="1" applyFont="1" applyFill="1" applyBorder="1" applyProtection="1">
      <alignment horizontal="center"/>
    </xf>
    <xf numFmtId="4" fontId="23" fillId="4" borderId="60" xfId="42" applyNumberFormat="1" applyFont="1" applyFill="1" applyBorder="1" applyAlignment="1" applyProtection="1">
      <alignment horizontal="center"/>
    </xf>
    <xf numFmtId="165" fontId="23" fillId="4" borderId="60" xfId="186" applyNumberFormat="1" applyFont="1" applyFill="1" applyBorder="1" applyAlignment="1" applyProtection="1">
      <alignment horizontal="center"/>
    </xf>
    <xf numFmtId="49" fontId="23" fillId="4" borderId="60" xfId="48" applyNumberFormat="1" applyFont="1" applyFill="1" applyBorder="1" applyProtection="1">
      <alignment horizontal="center"/>
    </xf>
    <xf numFmtId="49" fontId="23" fillId="4" borderId="60" xfId="48" applyNumberFormat="1" applyFont="1" applyFill="1" applyBorder="1" applyAlignment="1" applyProtection="1">
      <alignment horizontal="center"/>
    </xf>
    <xf numFmtId="49" fontId="23" fillId="4" borderId="60" xfId="50" applyNumberFormat="1" applyFont="1" applyFill="1" applyBorder="1" applyAlignment="1" applyProtection="1">
      <alignment horizontal="center"/>
    </xf>
    <xf numFmtId="49" fontId="23" fillId="4" borderId="60" xfId="55" applyNumberFormat="1" applyFont="1" applyFill="1" applyBorder="1" applyProtection="1">
      <alignment horizontal="center"/>
    </xf>
    <xf numFmtId="49" fontId="17" fillId="0" borderId="60" xfId="55" applyNumberFormat="1" applyFont="1" applyBorder="1" applyProtection="1">
      <alignment horizontal="center"/>
    </xf>
    <xf numFmtId="4" fontId="17" fillId="0" borderId="60" xfId="42" applyNumberFormat="1" applyFont="1" applyBorder="1" applyAlignment="1" applyProtection="1">
      <alignment horizontal="center"/>
    </xf>
    <xf numFmtId="165" fontId="17" fillId="0" borderId="60" xfId="186" applyNumberFormat="1" applyFont="1" applyBorder="1" applyAlignment="1" applyProtection="1">
      <alignment horizontal="center"/>
    </xf>
    <xf numFmtId="4" fontId="18" fillId="0" borderId="60" xfId="42" applyNumberFormat="1" applyFont="1" applyBorder="1" applyAlignment="1" applyProtection="1">
      <alignment horizontal="center"/>
    </xf>
    <xf numFmtId="49" fontId="24" fillId="0" borderId="60" xfId="55" applyNumberFormat="1" applyFont="1" applyBorder="1" applyProtection="1">
      <alignment horizontal="center"/>
    </xf>
    <xf numFmtId="0" fontId="24" fillId="0" borderId="1" xfId="5" applyNumberFormat="1" applyFont="1" applyAlignment="1" applyProtection="1">
      <alignment horizontal="left"/>
    </xf>
    <xf numFmtId="0" fontId="25" fillId="4" borderId="60" xfId="39" applyNumberFormat="1" applyFont="1" applyFill="1" applyBorder="1" applyAlignment="1" applyProtection="1">
      <alignment horizontal="left" wrapText="1"/>
    </xf>
    <xf numFmtId="0" fontId="25" fillId="4" borderId="60" xfId="46" applyNumberFormat="1" applyFont="1" applyFill="1" applyBorder="1" applyAlignment="1" applyProtection="1">
      <alignment horizontal="left" wrapText="1" indent="1"/>
    </xf>
    <xf numFmtId="0" fontId="25" fillId="4" borderId="60" xfId="53" applyNumberFormat="1" applyFont="1" applyFill="1" applyBorder="1" applyAlignment="1" applyProtection="1">
      <alignment horizontal="left" wrapText="1" indent="2"/>
    </xf>
    <xf numFmtId="0" fontId="24" fillId="0" borderId="60" xfId="53" applyNumberFormat="1" applyFont="1" applyBorder="1" applyAlignment="1" applyProtection="1">
      <alignment horizontal="left" wrapText="1" indent="2"/>
    </xf>
    <xf numFmtId="4" fontId="17" fillId="0" borderId="60" xfId="42" applyNumberFormat="1" applyFont="1" applyFill="1" applyBorder="1" applyAlignment="1" applyProtection="1">
      <alignment horizontal="center"/>
    </xf>
    <xf numFmtId="0" fontId="24" fillId="0" borderId="1" xfId="12" applyNumberFormat="1" applyFont="1" applyBorder="1" applyAlignment="1" applyProtection="1">
      <alignment horizontal="left"/>
    </xf>
    <xf numFmtId="0" fontId="24" fillId="0" borderId="1" xfId="7" applyNumberFormat="1" applyFont="1" applyAlignment="1" applyProtection="1">
      <alignment horizontal="left"/>
    </xf>
    <xf numFmtId="0" fontId="24" fillId="0" borderId="1" xfId="19" applyNumberFormat="1" applyFont="1" applyAlignment="1" applyProtection="1">
      <alignment horizontal="left"/>
    </xf>
    <xf numFmtId="0" fontId="26" fillId="0" borderId="0" xfId="0" applyFont="1" applyAlignment="1" applyProtection="1">
      <alignment horizontal="left"/>
      <protection locked="0"/>
    </xf>
    <xf numFmtId="0" fontId="24" fillId="0" borderId="22" xfId="53" applyNumberFormat="1" applyFont="1" applyProtection="1">
      <alignment horizontal="left" wrapText="1" indent="2"/>
    </xf>
    <xf numFmtId="0" fontId="27" fillId="0" borderId="1" xfId="7" applyNumberFormat="1" applyFont="1" applyProtection="1"/>
    <xf numFmtId="0" fontId="28" fillId="0" borderId="0" xfId="0" applyFont="1" applyProtection="1">
      <protection locked="0"/>
    </xf>
    <xf numFmtId="0" fontId="22" fillId="0" borderId="1" xfId="1" applyNumberFormat="1" applyFont="1" applyAlignment="1" applyProtection="1">
      <alignment horizontal="left"/>
    </xf>
    <xf numFmtId="0" fontId="18" fillId="0" borderId="1" xfId="5" applyNumberFormat="1" applyFont="1" applyAlignment="1" applyProtection="1">
      <alignment horizontal="right" wrapText="1"/>
    </xf>
    <xf numFmtId="49" fontId="24" fillId="0" borderId="24" xfId="35" applyNumberFormat="1" applyFont="1" applyBorder="1" applyAlignment="1" applyProtection="1">
      <alignment horizontal="left" wrapText="1"/>
    </xf>
    <xf numFmtId="49" fontId="24" fillId="0" borderId="24" xfId="35" applyFont="1" applyBorder="1" applyAlignment="1">
      <alignment horizontal="left" wrapText="1"/>
    </xf>
    <xf numFmtId="49" fontId="18" fillId="0" borderId="60" xfId="35" applyNumberFormat="1" applyFont="1" applyBorder="1" applyAlignment="1" applyProtection="1">
      <alignment horizontal="center" vertical="center" wrapText="1"/>
    </xf>
    <xf numFmtId="49" fontId="18" fillId="0" borderId="60" xfId="35" applyFont="1" applyBorder="1" applyAlignment="1">
      <alignment horizontal="center" vertical="center" wrapText="1"/>
    </xf>
    <xf numFmtId="4" fontId="20" fillId="0" borderId="60" xfId="187" applyNumberFormat="1" applyFont="1" applyBorder="1" applyAlignment="1">
      <alignment horizontal="center" wrapText="1"/>
    </xf>
    <xf numFmtId="0" fontId="21" fillId="5" borderId="60" xfId="187" applyFont="1" applyFill="1" applyBorder="1" applyAlignment="1">
      <alignment horizontal="center" vertical="center" wrapText="1"/>
    </xf>
  </cellXfs>
  <cellStyles count="188">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 name="Обычный 2" xfId="187"/>
    <cellStyle name="Процентный" xfId="186" builtinId="5"/>
  </cellStyles>
  <dxfs count="0"/>
  <tableStyles count="0"/>
  <colors>
    <mruColors>
      <color rgb="FFCCFFFF"/>
      <color rgb="FFCCECFF"/>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87"/>
  <sheetViews>
    <sheetView tabSelected="1" zoomScale="70" zoomScaleNormal="70" zoomScaleSheetLayoutView="70" zoomScalePageLayoutView="70" workbookViewId="0">
      <selection activeCell="D12" sqref="D12"/>
    </sheetView>
  </sheetViews>
  <sheetFormatPr defaultRowHeight="15"/>
  <cols>
    <col min="1" max="1" width="50.85546875" style="37" customWidth="1"/>
    <col min="2" max="2" width="26.85546875" style="1" customWidth="1"/>
    <col min="3" max="4" width="18.7109375" style="1" customWidth="1"/>
    <col min="5" max="5" width="17.28515625" style="1" customWidth="1"/>
    <col min="6" max="6" width="9.140625" style="1" customWidth="1"/>
    <col min="7" max="16384" width="9.140625" style="1"/>
  </cols>
  <sheetData>
    <row r="1" spans="1:6" ht="15.2" customHeight="1">
      <c r="A1" s="34"/>
      <c r="B1" s="13"/>
      <c r="C1" s="7"/>
      <c r="D1" s="42" t="s">
        <v>159</v>
      </c>
      <c r="E1" s="42"/>
      <c r="F1" s="3"/>
    </row>
    <row r="2" spans="1:6" ht="15.2" customHeight="1">
      <c r="A2" s="34"/>
      <c r="B2" s="14"/>
      <c r="C2" s="8"/>
      <c r="D2" s="42"/>
      <c r="E2" s="42"/>
      <c r="F2" s="3"/>
    </row>
    <row r="3" spans="1:6" ht="14.1" customHeight="1">
      <c r="A3" s="34"/>
      <c r="B3" s="9"/>
      <c r="C3" s="10"/>
      <c r="D3" s="42"/>
      <c r="E3" s="42"/>
      <c r="F3" s="3"/>
    </row>
    <row r="4" spans="1:6" ht="14.1" customHeight="1">
      <c r="A4" s="34"/>
      <c r="B4" s="11"/>
      <c r="C4" s="12"/>
      <c r="D4" s="42"/>
      <c r="E4" s="42"/>
      <c r="F4" s="3"/>
    </row>
    <row r="5" spans="1:6" ht="15" customHeight="1">
      <c r="A5" s="35"/>
      <c r="B5" s="3"/>
      <c r="C5" s="6"/>
      <c r="D5" s="42"/>
      <c r="E5" s="42"/>
      <c r="F5" s="3"/>
    </row>
    <row r="6" spans="1:6" ht="12.95" customHeight="1">
      <c r="A6" s="28"/>
      <c r="B6" s="2"/>
      <c r="C6" s="2"/>
      <c r="D6" s="2"/>
      <c r="E6" s="2"/>
      <c r="F6" s="3"/>
    </row>
    <row r="7" spans="1:6" ht="24.75" customHeight="1">
      <c r="A7" s="41" t="s">
        <v>150</v>
      </c>
      <c r="B7" s="41"/>
      <c r="C7" s="41"/>
      <c r="D7" s="41"/>
      <c r="E7" s="2"/>
      <c r="F7" s="3"/>
    </row>
    <row r="8" spans="1:6" ht="11.45" customHeight="1">
      <c r="A8" s="43" t="s">
        <v>0</v>
      </c>
      <c r="B8" s="45" t="s">
        <v>1</v>
      </c>
      <c r="C8" s="47" t="s">
        <v>153</v>
      </c>
      <c r="D8" s="48" t="s">
        <v>152</v>
      </c>
      <c r="E8" s="48" t="s">
        <v>151</v>
      </c>
      <c r="F8" s="3"/>
    </row>
    <row r="9" spans="1:6" ht="67.5" customHeight="1">
      <c r="A9" s="44"/>
      <c r="B9" s="46"/>
      <c r="C9" s="47"/>
      <c r="D9" s="48"/>
      <c r="E9" s="48"/>
      <c r="F9" s="3"/>
    </row>
    <row r="10" spans="1:6" ht="21.75" customHeight="1">
      <c r="A10" s="29" t="s">
        <v>2</v>
      </c>
      <c r="B10" s="16" t="s">
        <v>3</v>
      </c>
      <c r="C10" s="17">
        <f>C12+C61</f>
        <v>449902354.49000001</v>
      </c>
      <c r="D10" s="17">
        <f>D12+D61</f>
        <v>200997377.86000001</v>
      </c>
      <c r="E10" s="18">
        <f>D10/C10</f>
        <v>0.44675778166986141</v>
      </c>
      <c r="F10" s="3"/>
    </row>
    <row r="11" spans="1:6" ht="15" customHeight="1">
      <c r="A11" s="30" t="s">
        <v>4</v>
      </c>
      <c r="B11" s="19"/>
      <c r="C11" s="20"/>
      <c r="D11" s="20"/>
      <c r="E11" s="21"/>
      <c r="F11" s="3"/>
    </row>
    <row r="12" spans="1:6">
      <c r="A12" s="31" t="s">
        <v>5</v>
      </c>
      <c r="B12" s="22" t="s">
        <v>6</v>
      </c>
      <c r="C12" s="17">
        <f>C13+C20+C25+C30+C33+C40+C43+C46</f>
        <v>88374598.629999995</v>
      </c>
      <c r="D12" s="17">
        <f>D13+D20+D25+D30+D33+D40+D43+D46</f>
        <v>45419911.589999996</v>
      </c>
      <c r="E12" s="18">
        <f>D12/C12</f>
        <v>0.51394758555182363</v>
      </c>
      <c r="F12" s="3"/>
    </row>
    <row r="13" spans="1:6">
      <c r="A13" s="31" t="s">
        <v>7</v>
      </c>
      <c r="B13" s="22" t="s">
        <v>8</v>
      </c>
      <c r="C13" s="17">
        <f>C14+C15+C16+C17++C18+C19</f>
        <v>49200000</v>
      </c>
      <c r="D13" s="17">
        <f>D14+D15+D16+D17++D18+D19</f>
        <v>23852719.379999999</v>
      </c>
      <c r="E13" s="18">
        <f>D13/C13</f>
        <v>0.48481136951219511</v>
      </c>
      <c r="F13" s="3"/>
    </row>
    <row r="14" spans="1:6" ht="230.25">
      <c r="A14" s="32" t="s">
        <v>9</v>
      </c>
      <c r="B14" s="23" t="s">
        <v>10</v>
      </c>
      <c r="C14" s="24">
        <v>47520000</v>
      </c>
      <c r="D14" s="24">
        <v>23224619.399999999</v>
      </c>
      <c r="E14" s="25">
        <f t="shared" ref="E14:E19" si="0">D14/C14</f>
        <v>0.48873357323232319</v>
      </c>
      <c r="F14" s="3"/>
    </row>
    <row r="15" spans="1:6" ht="153.75">
      <c r="A15" s="32" t="s">
        <v>11</v>
      </c>
      <c r="B15" s="23" t="s">
        <v>12</v>
      </c>
      <c r="C15" s="24">
        <v>130000</v>
      </c>
      <c r="D15" s="24">
        <v>96225.66</v>
      </c>
      <c r="E15" s="25">
        <f t="shared" si="0"/>
        <v>0.74019738461538465</v>
      </c>
      <c r="F15" s="3"/>
    </row>
    <row r="16" spans="1:6" ht="141">
      <c r="A16" s="32" t="s">
        <v>13</v>
      </c>
      <c r="B16" s="23" t="s">
        <v>14</v>
      </c>
      <c r="C16" s="24">
        <v>600000</v>
      </c>
      <c r="D16" s="24">
        <v>60763.67</v>
      </c>
      <c r="E16" s="25">
        <f t="shared" si="0"/>
        <v>0.10127278333333332</v>
      </c>
      <c r="F16" s="3"/>
    </row>
    <row r="17" spans="1:6" ht="77.25">
      <c r="A17" s="32" t="s">
        <v>15</v>
      </c>
      <c r="B17" s="23" t="s">
        <v>16</v>
      </c>
      <c r="C17" s="24">
        <v>450000</v>
      </c>
      <c r="D17" s="24">
        <v>360000</v>
      </c>
      <c r="E17" s="25">
        <f t="shared" si="0"/>
        <v>0.8</v>
      </c>
      <c r="F17" s="3"/>
    </row>
    <row r="18" spans="1:6" ht="281.25">
      <c r="A18" s="32" t="s">
        <v>17</v>
      </c>
      <c r="B18" s="23" t="s">
        <v>18</v>
      </c>
      <c r="C18" s="24">
        <v>0</v>
      </c>
      <c r="D18" s="24">
        <v>3132</v>
      </c>
      <c r="E18" s="25">
        <v>0</v>
      </c>
      <c r="F18" s="3"/>
    </row>
    <row r="19" spans="1:6" ht="102.75">
      <c r="A19" s="32" t="s">
        <v>19</v>
      </c>
      <c r="B19" s="23" t="s">
        <v>20</v>
      </c>
      <c r="C19" s="24">
        <v>500000</v>
      </c>
      <c r="D19" s="24">
        <v>107978.65</v>
      </c>
      <c r="E19" s="25">
        <f t="shared" si="0"/>
        <v>0.21595729999999999</v>
      </c>
      <c r="F19" s="3"/>
    </row>
    <row r="20" spans="1:6" ht="48.75" customHeight="1">
      <c r="A20" s="31" t="s">
        <v>21</v>
      </c>
      <c r="B20" s="22" t="s">
        <v>22</v>
      </c>
      <c r="C20" s="17">
        <f>C21+C22+C23+C24</f>
        <v>17642400</v>
      </c>
      <c r="D20" s="17">
        <f>D21+D22+D23+D24</f>
        <v>7834476.8399999999</v>
      </c>
      <c r="E20" s="18">
        <f>D20/C20</f>
        <v>0.44407092232349338</v>
      </c>
      <c r="F20" s="3"/>
    </row>
    <row r="21" spans="1:6" ht="111" customHeight="1">
      <c r="A21" s="32" t="s">
        <v>23</v>
      </c>
      <c r="B21" s="23" t="s">
        <v>24</v>
      </c>
      <c r="C21" s="24">
        <v>9231700</v>
      </c>
      <c r="D21" s="24">
        <v>3954351.13</v>
      </c>
      <c r="E21" s="25">
        <f t="shared" ref="E21:E24" si="1">D21/C21</f>
        <v>0.42834484764452918</v>
      </c>
      <c r="F21" s="3"/>
    </row>
    <row r="22" spans="1:6" ht="128.25">
      <c r="A22" s="32" t="s">
        <v>25</v>
      </c>
      <c r="B22" s="23" t="s">
        <v>26</v>
      </c>
      <c r="C22" s="24">
        <v>45100</v>
      </c>
      <c r="D22" s="24">
        <v>24709.21</v>
      </c>
      <c r="E22" s="25">
        <f t="shared" si="1"/>
        <v>0.5478760532150776</v>
      </c>
      <c r="F22" s="3"/>
    </row>
    <row r="23" spans="1:6" ht="115.5">
      <c r="A23" s="32" t="s">
        <v>27</v>
      </c>
      <c r="B23" s="23" t="s">
        <v>28</v>
      </c>
      <c r="C23" s="24">
        <v>8929600</v>
      </c>
      <c r="D23" s="24">
        <v>4296848.67</v>
      </c>
      <c r="E23" s="25">
        <f t="shared" si="1"/>
        <v>0.48119161776563341</v>
      </c>
      <c r="F23" s="3"/>
    </row>
    <row r="24" spans="1:6" ht="115.5">
      <c r="A24" s="32" t="s">
        <v>29</v>
      </c>
      <c r="B24" s="23" t="s">
        <v>30</v>
      </c>
      <c r="C24" s="24">
        <v>-564000</v>
      </c>
      <c r="D24" s="24">
        <v>-441432.17</v>
      </c>
      <c r="E24" s="25">
        <f t="shared" si="1"/>
        <v>0.78268115248226944</v>
      </c>
      <c r="F24" s="3"/>
    </row>
    <row r="25" spans="1:6">
      <c r="A25" s="31" t="s">
        <v>31</v>
      </c>
      <c r="B25" s="22" t="s">
        <v>32</v>
      </c>
      <c r="C25" s="17">
        <f>C26+C27+C28+C29</f>
        <v>5280000</v>
      </c>
      <c r="D25" s="17">
        <f>D26+D27+D28+D29</f>
        <v>3097604.5999999996</v>
      </c>
      <c r="E25" s="18">
        <f>D25/C25</f>
        <v>0.58666753787878778</v>
      </c>
      <c r="F25" s="3"/>
    </row>
    <row r="26" spans="1:6" ht="30.75" customHeight="1">
      <c r="A26" s="32" t="s">
        <v>33</v>
      </c>
      <c r="B26" s="23" t="s">
        <v>34</v>
      </c>
      <c r="C26" s="24">
        <v>2300000</v>
      </c>
      <c r="D26" s="24">
        <v>1451523.43</v>
      </c>
      <c r="E26" s="25">
        <f t="shared" ref="E26:E29" si="2">D26/C26</f>
        <v>0.63109714347826085</v>
      </c>
      <c r="F26" s="3"/>
    </row>
    <row r="27" spans="1:6" ht="64.5">
      <c r="A27" s="32" t="s">
        <v>35</v>
      </c>
      <c r="B27" s="23" t="s">
        <v>36</v>
      </c>
      <c r="C27" s="24">
        <v>1900000</v>
      </c>
      <c r="D27" s="24">
        <v>1160948.08</v>
      </c>
      <c r="E27" s="25">
        <f t="shared" si="2"/>
        <v>0.6110253052631579</v>
      </c>
      <c r="F27" s="3"/>
    </row>
    <row r="28" spans="1:6">
      <c r="A28" s="32" t="s">
        <v>37</v>
      </c>
      <c r="B28" s="23" t="s">
        <v>38</v>
      </c>
      <c r="C28" s="24">
        <v>80000</v>
      </c>
      <c r="D28" s="24">
        <v>175225.4</v>
      </c>
      <c r="E28" s="25">
        <f t="shared" si="2"/>
        <v>2.1903174999999999</v>
      </c>
      <c r="F28" s="3"/>
    </row>
    <row r="29" spans="1:6" ht="39">
      <c r="A29" s="32" t="s">
        <v>39</v>
      </c>
      <c r="B29" s="23" t="s">
        <v>40</v>
      </c>
      <c r="C29" s="24">
        <v>1000000</v>
      </c>
      <c r="D29" s="24">
        <v>309907.69</v>
      </c>
      <c r="E29" s="25">
        <f t="shared" si="2"/>
        <v>0.30990769000000001</v>
      </c>
      <c r="F29" s="3"/>
    </row>
    <row r="30" spans="1:6" ht="20.25" customHeight="1">
      <c r="A30" s="31" t="s">
        <v>41</v>
      </c>
      <c r="B30" s="22" t="s">
        <v>42</v>
      </c>
      <c r="C30" s="17">
        <f>C31+C32</f>
        <v>3000000</v>
      </c>
      <c r="D30" s="17">
        <f>D31+D32</f>
        <v>1984221.01</v>
      </c>
      <c r="E30" s="18">
        <f>D30/C30</f>
        <v>0.66140700333333335</v>
      </c>
      <c r="F30" s="3"/>
    </row>
    <row r="31" spans="1:6" ht="39">
      <c r="A31" s="32" t="s">
        <v>43</v>
      </c>
      <c r="B31" s="23" t="s">
        <v>44</v>
      </c>
      <c r="C31" s="24">
        <v>3000000</v>
      </c>
      <c r="D31" s="24">
        <v>1979221.01</v>
      </c>
      <c r="E31" s="25">
        <f t="shared" ref="E31" si="3">D31/C31</f>
        <v>0.65974033666666665</v>
      </c>
      <c r="F31" s="3"/>
    </row>
    <row r="32" spans="1:6" ht="26.25">
      <c r="A32" s="32" t="s">
        <v>45</v>
      </c>
      <c r="B32" s="23" t="s">
        <v>46</v>
      </c>
      <c r="C32" s="24">
        <v>0</v>
      </c>
      <c r="D32" s="24">
        <v>5000</v>
      </c>
      <c r="E32" s="25">
        <v>0</v>
      </c>
      <c r="F32" s="3"/>
    </row>
    <row r="33" spans="1:6" ht="45.75" customHeight="1">
      <c r="A33" s="31" t="s">
        <v>47</v>
      </c>
      <c r="B33" s="22" t="s">
        <v>48</v>
      </c>
      <c r="C33" s="17">
        <f>C34+C35+C36+C37+C38+C39</f>
        <v>1046205</v>
      </c>
      <c r="D33" s="17">
        <f>D34+D35+D36+D37+D38+D39</f>
        <v>652637.15</v>
      </c>
      <c r="E33" s="18">
        <f>D33/C33</f>
        <v>0.62381383189719031</v>
      </c>
      <c r="F33" s="3"/>
    </row>
    <row r="34" spans="1:6" ht="90">
      <c r="A34" s="32" t="s">
        <v>49</v>
      </c>
      <c r="B34" s="23" t="s">
        <v>50</v>
      </c>
      <c r="C34" s="24">
        <v>155000</v>
      </c>
      <c r="D34" s="24">
        <v>96068.97</v>
      </c>
      <c r="E34" s="25">
        <f t="shared" ref="E34:E85" si="4">D34/C34</f>
        <v>0.61979980645161292</v>
      </c>
      <c r="F34" s="3"/>
    </row>
    <row r="35" spans="1:6" ht="77.25">
      <c r="A35" s="32" t="s">
        <v>51</v>
      </c>
      <c r="B35" s="23" t="s">
        <v>52</v>
      </c>
      <c r="C35" s="24">
        <v>300000</v>
      </c>
      <c r="D35" s="24">
        <v>283591.06</v>
      </c>
      <c r="E35" s="25">
        <f t="shared" si="4"/>
        <v>0.94530353333333328</v>
      </c>
      <c r="F35" s="3"/>
    </row>
    <row r="36" spans="1:6" ht="77.25">
      <c r="A36" s="32" t="s">
        <v>53</v>
      </c>
      <c r="B36" s="23" t="s">
        <v>54</v>
      </c>
      <c r="C36" s="24">
        <v>250000</v>
      </c>
      <c r="D36" s="24">
        <v>108344.48</v>
      </c>
      <c r="E36" s="25">
        <f t="shared" si="4"/>
        <v>0.43337791999999997</v>
      </c>
      <c r="F36" s="3"/>
    </row>
    <row r="37" spans="1:6" ht="64.5">
      <c r="A37" s="32" t="s">
        <v>55</v>
      </c>
      <c r="B37" s="23" t="s">
        <v>56</v>
      </c>
      <c r="C37" s="24">
        <v>241115</v>
      </c>
      <c r="D37" s="24">
        <v>74112.639999999999</v>
      </c>
      <c r="E37" s="25">
        <f t="shared" si="4"/>
        <v>0.30737465524749602</v>
      </c>
      <c r="F37" s="3"/>
    </row>
    <row r="38" spans="1:6" ht="39">
      <c r="A38" s="32" t="s">
        <v>57</v>
      </c>
      <c r="B38" s="23" t="s">
        <v>58</v>
      </c>
      <c r="C38" s="24">
        <v>89990</v>
      </c>
      <c r="D38" s="24">
        <v>75570</v>
      </c>
      <c r="E38" s="25">
        <f t="shared" si="4"/>
        <v>0.83975997333037</v>
      </c>
      <c r="F38" s="3"/>
    </row>
    <row r="39" spans="1:6" ht="77.25">
      <c r="A39" s="32" t="s">
        <v>59</v>
      </c>
      <c r="B39" s="23" t="s">
        <v>60</v>
      </c>
      <c r="C39" s="24">
        <v>10100</v>
      </c>
      <c r="D39" s="24">
        <v>14950</v>
      </c>
      <c r="E39" s="25">
        <f t="shared" si="4"/>
        <v>1.4801980198019802</v>
      </c>
      <c r="F39" s="3"/>
    </row>
    <row r="40" spans="1:6" ht="33.75" customHeight="1">
      <c r="A40" s="31" t="s">
        <v>61</v>
      </c>
      <c r="B40" s="22" t="s">
        <v>62</v>
      </c>
      <c r="C40" s="17">
        <f>C41+C42</f>
        <v>11788020.630000001</v>
      </c>
      <c r="D40" s="17">
        <f>D41+D42</f>
        <v>5099314.5600000005</v>
      </c>
      <c r="E40" s="18">
        <f>D40/C40</f>
        <v>0.43258446180713889</v>
      </c>
      <c r="F40" s="3"/>
    </row>
    <row r="41" spans="1:6" ht="39">
      <c r="A41" s="32" t="s">
        <v>63</v>
      </c>
      <c r="B41" s="23" t="s">
        <v>64</v>
      </c>
      <c r="C41" s="24">
        <v>10929685.630000001</v>
      </c>
      <c r="D41" s="24">
        <v>4684005.1100000003</v>
      </c>
      <c r="E41" s="25">
        <f t="shared" si="4"/>
        <v>0.42855808195830059</v>
      </c>
      <c r="F41" s="3"/>
    </row>
    <row r="42" spans="1:6" ht="26.25">
      <c r="A42" s="32" t="s">
        <v>65</v>
      </c>
      <c r="B42" s="23" t="s">
        <v>66</v>
      </c>
      <c r="C42" s="24">
        <v>858335</v>
      </c>
      <c r="D42" s="24">
        <v>415309.45</v>
      </c>
      <c r="E42" s="25">
        <f t="shared" si="4"/>
        <v>0.48385473037916432</v>
      </c>
      <c r="F42" s="3"/>
    </row>
    <row r="43" spans="1:6" ht="29.25" customHeight="1">
      <c r="A43" s="31" t="s">
        <v>67</v>
      </c>
      <c r="B43" s="22" t="s">
        <v>68</v>
      </c>
      <c r="C43" s="17">
        <f>C44+C45</f>
        <v>175000</v>
      </c>
      <c r="D43" s="17">
        <f>D44+D45</f>
        <v>1694915.1400000001</v>
      </c>
      <c r="E43" s="18" t="s">
        <v>155</v>
      </c>
      <c r="F43" s="3"/>
    </row>
    <row r="44" spans="1:6" ht="64.5">
      <c r="A44" s="32" t="s">
        <v>69</v>
      </c>
      <c r="B44" s="23" t="s">
        <v>70</v>
      </c>
      <c r="C44" s="24">
        <v>150000</v>
      </c>
      <c r="D44" s="24">
        <v>1422005.09</v>
      </c>
      <c r="E44" s="25" t="s">
        <v>156</v>
      </c>
      <c r="F44" s="3"/>
    </row>
    <row r="45" spans="1:6" ht="51.75">
      <c r="A45" s="32" t="s">
        <v>71</v>
      </c>
      <c r="B45" s="23" t="s">
        <v>72</v>
      </c>
      <c r="C45" s="24">
        <v>25000</v>
      </c>
      <c r="D45" s="24">
        <v>272910.05</v>
      </c>
      <c r="E45" s="25" t="s">
        <v>157</v>
      </c>
      <c r="F45" s="3"/>
    </row>
    <row r="46" spans="1:6" ht="20.25" customHeight="1">
      <c r="A46" s="31" t="s">
        <v>73</v>
      </c>
      <c r="B46" s="22" t="s">
        <v>74</v>
      </c>
      <c r="C46" s="17">
        <f>C48+C49+C50+C51+C52+C53+C54+C55+C56+C57+C58+C60+C47+C59</f>
        <v>242973</v>
      </c>
      <c r="D46" s="17">
        <f>D48+D49+D50+D51+D52+D53+D54+D55+D56+D57+D58+D60+D47</f>
        <v>1204022.9099999999</v>
      </c>
      <c r="E46" s="18" t="s">
        <v>158</v>
      </c>
      <c r="F46" s="3"/>
    </row>
    <row r="47" spans="1:6" ht="77.25">
      <c r="A47" s="38" t="s">
        <v>75</v>
      </c>
      <c r="B47" s="27" t="s">
        <v>76</v>
      </c>
      <c r="C47" s="26">
        <v>15300</v>
      </c>
      <c r="D47" s="33">
        <v>6353.5</v>
      </c>
      <c r="E47" s="25">
        <f t="shared" si="4"/>
        <v>0.41526143790849673</v>
      </c>
      <c r="F47" s="3"/>
    </row>
    <row r="48" spans="1:6" ht="102.75">
      <c r="A48" s="32" t="s">
        <v>77</v>
      </c>
      <c r="B48" s="23" t="s">
        <v>78</v>
      </c>
      <c r="C48" s="24">
        <v>1950</v>
      </c>
      <c r="D48" s="24">
        <v>9750</v>
      </c>
      <c r="E48" s="25">
        <f t="shared" si="4"/>
        <v>5</v>
      </c>
      <c r="F48" s="3"/>
    </row>
    <row r="49" spans="1:6" ht="77.25">
      <c r="A49" s="32" t="s">
        <v>79</v>
      </c>
      <c r="B49" s="23" t="s">
        <v>80</v>
      </c>
      <c r="C49" s="24">
        <v>33890</v>
      </c>
      <c r="D49" s="24">
        <v>750</v>
      </c>
      <c r="E49" s="25">
        <f t="shared" si="4"/>
        <v>2.2130421953378578E-2</v>
      </c>
      <c r="F49" s="3"/>
    </row>
    <row r="50" spans="1:6" ht="90">
      <c r="A50" s="32" t="s">
        <v>81</v>
      </c>
      <c r="B50" s="23" t="s">
        <v>82</v>
      </c>
      <c r="C50" s="24">
        <v>1288</v>
      </c>
      <c r="D50" s="24">
        <v>0</v>
      </c>
      <c r="E50" s="25">
        <f t="shared" si="4"/>
        <v>0</v>
      </c>
      <c r="F50" s="3"/>
    </row>
    <row r="51" spans="1:6" ht="77.25">
      <c r="A51" s="32" t="s">
        <v>83</v>
      </c>
      <c r="B51" s="23" t="s">
        <v>84</v>
      </c>
      <c r="C51" s="24">
        <v>1280</v>
      </c>
      <c r="D51" s="24">
        <v>0</v>
      </c>
      <c r="E51" s="25">
        <f t="shared" si="4"/>
        <v>0</v>
      </c>
      <c r="F51" s="3"/>
    </row>
    <row r="52" spans="1:6" ht="77.25">
      <c r="A52" s="32" t="s">
        <v>85</v>
      </c>
      <c r="B52" s="23" t="s">
        <v>86</v>
      </c>
      <c r="C52" s="24">
        <v>2400</v>
      </c>
      <c r="D52" s="24">
        <v>0</v>
      </c>
      <c r="E52" s="25">
        <f t="shared" si="4"/>
        <v>0</v>
      </c>
      <c r="F52" s="3"/>
    </row>
    <row r="53" spans="1:6" ht="102.75">
      <c r="A53" s="32" t="s">
        <v>87</v>
      </c>
      <c r="B53" s="23" t="s">
        <v>88</v>
      </c>
      <c r="C53" s="24">
        <v>2000</v>
      </c>
      <c r="D53" s="24">
        <v>750</v>
      </c>
      <c r="E53" s="25">
        <f t="shared" si="4"/>
        <v>0.375</v>
      </c>
      <c r="F53" s="3"/>
    </row>
    <row r="54" spans="1:6" ht="141">
      <c r="A54" s="32" t="s">
        <v>89</v>
      </c>
      <c r="B54" s="23" t="s">
        <v>90</v>
      </c>
      <c r="C54" s="24">
        <v>240</v>
      </c>
      <c r="D54" s="24">
        <v>0</v>
      </c>
      <c r="E54" s="25">
        <f t="shared" si="4"/>
        <v>0</v>
      </c>
      <c r="F54" s="3"/>
    </row>
    <row r="55" spans="1:6" ht="77.25">
      <c r="A55" s="32" t="s">
        <v>91</v>
      </c>
      <c r="B55" s="23" t="s">
        <v>92</v>
      </c>
      <c r="C55" s="24">
        <v>695</v>
      </c>
      <c r="D55" s="24">
        <v>2500</v>
      </c>
      <c r="E55" s="25">
        <f t="shared" si="4"/>
        <v>3.5971223021582732</v>
      </c>
      <c r="F55" s="3"/>
    </row>
    <row r="56" spans="1:6" ht="90">
      <c r="A56" s="32" t="s">
        <v>93</v>
      </c>
      <c r="B56" s="23" t="s">
        <v>94</v>
      </c>
      <c r="C56" s="24">
        <v>148530</v>
      </c>
      <c r="D56" s="24">
        <v>26550</v>
      </c>
      <c r="E56" s="25">
        <f t="shared" si="4"/>
        <v>0.17875176731973338</v>
      </c>
      <c r="F56" s="3"/>
    </row>
    <row r="57" spans="1:6" ht="51.75">
      <c r="A57" s="32" t="s">
        <v>95</v>
      </c>
      <c r="B57" s="23" t="s">
        <v>96</v>
      </c>
      <c r="C57" s="24">
        <v>0</v>
      </c>
      <c r="D57" s="24">
        <v>700</v>
      </c>
      <c r="E57" s="25">
        <v>0</v>
      </c>
      <c r="F57" s="3"/>
    </row>
    <row r="58" spans="1:6" ht="64.5">
      <c r="A58" s="32" t="s">
        <v>97</v>
      </c>
      <c r="B58" s="23" t="s">
        <v>98</v>
      </c>
      <c r="C58" s="24">
        <v>35400</v>
      </c>
      <c r="D58" s="24">
        <v>35400</v>
      </c>
      <c r="E58" s="25">
        <f t="shared" si="4"/>
        <v>1</v>
      </c>
      <c r="F58" s="3"/>
    </row>
    <row r="59" spans="1:6" ht="69.75" customHeight="1">
      <c r="A59" s="38" t="s">
        <v>97</v>
      </c>
      <c r="B59" s="23" t="s">
        <v>98</v>
      </c>
      <c r="C59" s="24">
        <v>0</v>
      </c>
      <c r="D59" s="24">
        <v>0</v>
      </c>
      <c r="E59" s="25">
        <v>0</v>
      </c>
      <c r="F59" s="3"/>
    </row>
    <row r="60" spans="1:6" ht="166.5">
      <c r="A60" s="32" t="s">
        <v>99</v>
      </c>
      <c r="B60" s="23" t="s">
        <v>100</v>
      </c>
      <c r="C60" s="24">
        <v>0</v>
      </c>
      <c r="D60" s="24">
        <v>1121269.4099999999</v>
      </c>
      <c r="E60" s="25">
        <v>0</v>
      </c>
      <c r="F60" s="3"/>
    </row>
    <row r="61" spans="1:6">
      <c r="A61" s="31" t="s">
        <v>101</v>
      </c>
      <c r="B61" s="22" t="s">
        <v>102</v>
      </c>
      <c r="C61" s="17">
        <v>361527755.86000001</v>
      </c>
      <c r="D61" s="17">
        <v>155577466.27000001</v>
      </c>
      <c r="E61" s="18">
        <f>D61/C61</f>
        <v>0.4303333941813493</v>
      </c>
      <c r="F61" s="3"/>
    </row>
    <row r="62" spans="1:6" ht="26.25">
      <c r="A62" s="31" t="s">
        <v>103</v>
      </c>
      <c r="B62" s="22" t="s">
        <v>104</v>
      </c>
      <c r="C62" s="17">
        <f>C63+C64</f>
        <v>144484841.87</v>
      </c>
      <c r="D62" s="17">
        <f>D63+D64</f>
        <v>72242418</v>
      </c>
      <c r="E62" s="18">
        <f t="shared" si="4"/>
        <v>0.49999997968645038</v>
      </c>
      <c r="F62" s="3"/>
    </row>
    <row r="63" spans="1:6" ht="39">
      <c r="A63" s="32" t="s">
        <v>105</v>
      </c>
      <c r="B63" s="23" t="s">
        <v>106</v>
      </c>
      <c r="C63" s="24">
        <v>82791000</v>
      </c>
      <c r="D63" s="24">
        <v>41395500</v>
      </c>
      <c r="E63" s="25">
        <f t="shared" si="4"/>
        <v>0.5</v>
      </c>
      <c r="F63" s="3"/>
    </row>
    <row r="64" spans="1:6" ht="51.75">
      <c r="A64" s="32" t="s">
        <v>107</v>
      </c>
      <c r="B64" s="23" t="s">
        <v>108</v>
      </c>
      <c r="C64" s="24">
        <v>61693841.869999997</v>
      </c>
      <c r="D64" s="24">
        <v>30846918</v>
      </c>
      <c r="E64" s="25">
        <f t="shared" si="4"/>
        <v>0.49999995242637013</v>
      </c>
      <c r="F64" s="3"/>
    </row>
    <row r="65" spans="1:6" ht="26.25">
      <c r="A65" s="31" t="s">
        <v>109</v>
      </c>
      <c r="B65" s="22" t="s">
        <v>110</v>
      </c>
      <c r="C65" s="17">
        <f>C66+C67+C68+C69+C70+C71+C72+C73</f>
        <v>67609664.739999995</v>
      </c>
      <c r="D65" s="17">
        <f>D66+D67+D68+D69+D70+D71+D72+D73</f>
        <v>6099770.7000000002</v>
      </c>
      <c r="E65" s="18">
        <f>D65/C65</f>
        <v>9.0220395611445542E-2</v>
      </c>
      <c r="F65" s="3"/>
    </row>
    <row r="66" spans="1:6" ht="39">
      <c r="A66" s="32" t="s">
        <v>111</v>
      </c>
      <c r="B66" s="23" t="s">
        <v>112</v>
      </c>
      <c r="C66" s="24">
        <v>8137800</v>
      </c>
      <c r="D66" s="24">
        <v>0</v>
      </c>
      <c r="E66" s="25">
        <f t="shared" si="4"/>
        <v>0</v>
      </c>
      <c r="F66" s="3"/>
    </row>
    <row r="67" spans="1:6" ht="90">
      <c r="A67" s="32" t="s">
        <v>113</v>
      </c>
      <c r="B67" s="23" t="s">
        <v>114</v>
      </c>
      <c r="C67" s="24">
        <v>5352013.0199999996</v>
      </c>
      <c r="D67" s="24">
        <v>0</v>
      </c>
      <c r="E67" s="25">
        <f t="shared" si="4"/>
        <v>0</v>
      </c>
      <c r="F67" s="3"/>
    </row>
    <row r="68" spans="1:6" ht="64.5">
      <c r="A68" s="32" t="s">
        <v>115</v>
      </c>
      <c r="B68" s="23" t="s">
        <v>116</v>
      </c>
      <c r="C68" s="24">
        <v>3812950.4</v>
      </c>
      <c r="D68" s="24">
        <v>1710518.68</v>
      </c>
      <c r="E68" s="25">
        <f t="shared" si="4"/>
        <v>0.44860763990006269</v>
      </c>
      <c r="F68" s="3"/>
    </row>
    <row r="69" spans="1:6" ht="39">
      <c r="A69" s="32" t="s">
        <v>117</v>
      </c>
      <c r="B69" s="23" t="s">
        <v>118</v>
      </c>
      <c r="C69" s="24">
        <v>831776.97</v>
      </c>
      <c r="D69" s="24">
        <v>831776.97</v>
      </c>
      <c r="E69" s="25">
        <f t="shared" si="4"/>
        <v>1</v>
      </c>
      <c r="F69" s="3"/>
    </row>
    <row r="70" spans="1:6" ht="26.25">
      <c r="A70" s="32" t="s">
        <v>119</v>
      </c>
      <c r="B70" s="23" t="s">
        <v>120</v>
      </c>
      <c r="C70" s="24">
        <v>34347.120000000003</v>
      </c>
      <c r="D70" s="24">
        <v>34347.120000000003</v>
      </c>
      <c r="E70" s="25">
        <f t="shared" si="4"/>
        <v>1</v>
      </c>
      <c r="F70" s="3"/>
    </row>
    <row r="71" spans="1:6" ht="39">
      <c r="A71" s="32" t="s">
        <v>121</v>
      </c>
      <c r="B71" s="23" t="s">
        <v>122</v>
      </c>
      <c r="C71" s="24">
        <v>2597979.7999999998</v>
      </c>
      <c r="D71" s="24">
        <v>2196910.4300000002</v>
      </c>
      <c r="E71" s="25">
        <f t="shared" si="4"/>
        <v>0.84562259875923607</v>
      </c>
      <c r="F71" s="3"/>
    </row>
    <row r="72" spans="1:6" ht="39">
      <c r="A72" s="32" t="s">
        <v>123</v>
      </c>
      <c r="B72" s="23" t="s">
        <v>124</v>
      </c>
      <c r="C72" s="24">
        <v>17384945.34</v>
      </c>
      <c r="D72" s="24">
        <v>0</v>
      </c>
      <c r="E72" s="25">
        <f t="shared" si="4"/>
        <v>0</v>
      </c>
      <c r="F72" s="3"/>
    </row>
    <row r="73" spans="1:6">
      <c r="A73" s="32" t="s">
        <v>125</v>
      </c>
      <c r="B73" s="23" t="s">
        <v>126</v>
      </c>
      <c r="C73" s="24">
        <v>29457852.09</v>
      </c>
      <c r="D73" s="24">
        <v>1326217.5</v>
      </c>
      <c r="E73" s="25">
        <f t="shared" si="4"/>
        <v>4.5020848633095301E-2</v>
      </c>
      <c r="F73" s="3"/>
    </row>
    <row r="74" spans="1:6" ht="26.25">
      <c r="A74" s="31" t="s">
        <v>127</v>
      </c>
      <c r="B74" s="22" t="s">
        <v>128</v>
      </c>
      <c r="C74" s="17">
        <f>C75+C76+C77+C78</f>
        <v>104920900.53999999</v>
      </c>
      <c r="D74" s="17">
        <f>D75+D76+D77+D78</f>
        <v>54511318.060000002</v>
      </c>
      <c r="E74" s="18">
        <f>D74/C74</f>
        <v>0.51954679934545678</v>
      </c>
      <c r="F74" s="3"/>
    </row>
    <row r="75" spans="1:6" ht="39">
      <c r="A75" s="32" t="s">
        <v>129</v>
      </c>
      <c r="B75" s="23" t="s">
        <v>130</v>
      </c>
      <c r="C75" s="24">
        <v>6372131.2199999997</v>
      </c>
      <c r="D75" s="24">
        <v>2561897.4900000002</v>
      </c>
      <c r="E75" s="25">
        <f t="shared" si="4"/>
        <v>0.40204719607139544</v>
      </c>
      <c r="F75" s="3"/>
    </row>
    <row r="76" spans="1:6" ht="64.5">
      <c r="A76" s="32" t="s">
        <v>131</v>
      </c>
      <c r="B76" s="23" t="s">
        <v>132</v>
      </c>
      <c r="C76" s="24">
        <v>5796648</v>
      </c>
      <c r="D76" s="24">
        <v>2891667</v>
      </c>
      <c r="E76" s="25">
        <f t="shared" si="4"/>
        <v>0.49885157767040539</v>
      </c>
      <c r="F76" s="3"/>
    </row>
    <row r="77" spans="1:6" ht="61.5" customHeight="1">
      <c r="A77" s="32" t="s">
        <v>133</v>
      </c>
      <c r="B77" s="23" t="s">
        <v>134</v>
      </c>
      <c r="C77" s="24">
        <v>19553.57</v>
      </c>
      <c r="D77" s="24">
        <v>19553.57</v>
      </c>
      <c r="E77" s="25">
        <f t="shared" si="4"/>
        <v>1</v>
      </c>
      <c r="F77" s="3"/>
    </row>
    <row r="78" spans="1:6">
      <c r="A78" s="32" t="s">
        <v>135</v>
      </c>
      <c r="B78" s="23" t="s">
        <v>136</v>
      </c>
      <c r="C78" s="24">
        <v>92732567.75</v>
      </c>
      <c r="D78" s="24">
        <v>49038200</v>
      </c>
      <c r="E78" s="25">
        <f t="shared" si="4"/>
        <v>0.52881313641830008</v>
      </c>
      <c r="F78" s="3"/>
    </row>
    <row r="79" spans="1:6" s="40" customFormat="1">
      <c r="A79" s="31" t="s">
        <v>154</v>
      </c>
      <c r="B79" s="22" t="s">
        <v>137</v>
      </c>
      <c r="C79" s="17">
        <f>C80+C81+C82+C83+C84</f>
        <v>44563180.850000001</v>
      </c>
      <c r="D79" s="17">
        <f>D80+D81+D82+D83+D84</f>
        <v>22774791.649999999</v>
      </c>
      <c r="E79" s="18">
        <f>D79/C79</f>
        <v>0.51106746007786374</v>
      </c>
      <c r="F79" s="39"/>
    </row>
    <row r="80" spans="1:6" ht="64.5">
      <c r="A80" s="32" t="s">
        <v>138</v>
      </c>
      <c r="B80" s="23" t="s">
        <v>139</v>
      </c>
      <c r="C80" s="24">
        <v>34093544.200000003</v>
      </c>
      <c r="D80" s="24">
        <v>16008359.220000001</v>
      </c>
      <c r="E80" s="25">
        <f t="shared" si="4"/>
        <v>0.46954224313235227</v>
      </c>
      <c r="F80" s="3"/>
    </row>
    <row r="81" spans="1:6" ht="141">
      <c r="A81" s="32" t="s">
        <v>140</v>
      </c>
      <c r="B81" s="23" t="s">
        <v>141</v>
      </c>
      <c r="C81" s="24">
        <v>390600</v>
      </c>
      <c r="D81" s="24">
        <v>250293.88</v>
      </c>
      <c r="E81" s="25">
        <f t="shared" si="4"/>
        <v>0.64079334357398876</v>
      </c>
      <c r="F81" s="3"/>
    </row>
    <row r="82" spans="1:6" ht="77.25">
      <c r="A82" s="32" t="s">
        <v>142</v>
      </c>
      <c r="B82" s="23" t="s">
        <v>143</v>
      </c>
      <c r="C82" s="24">
        <v>1554972.65</v>
      </c>
      <c r="D82" s="24">
        <v>986380.97</v>
      </c>
      <c r="E82" s="25">
        <f t="shared" si="4"/>
        <v>0.63433975510758989</v>
      </c>
      <c r="F82" s="3"/>
    </row>
    <row r="83" spans="1:6" ht="115.5">
      <c r="A83" s="32" t="s">
        <v>144</v>
      </c>
      <c r="B83" s="23" t="s">
        <v>145</v>
      </c>
      <c r="C83" s="24">
        <v>6249600</v>
      </c>
      <c r="D83" s="24">
        <v>4061173.79</v>
      </c>
      <c r="E83" s="25">
        <f t="shared" si="4"/>
        <v>0.6498293954813108</v>
      </c>
      <c r="F83" s="3"/>
    </row>
    <row r="84" spans="1:6" ht="26.25">
      <c r="A84" s="32" t="s">
        <v>146</v>
      </c>
      <c r="B84" s="23" t="s">
        <v>147</v>
      </c>
      <c r="C84" s="24">
        <v>2274464</v>
      </c>
      <c r="D84" s="24">
        <v>1468583.79</v>
      </c>
      <c r="E84" s="25">
        <f t="shared" si="4"/>
        <v>0.64568346212558214</v>
      </c>
      <c r="F84" s="3"/>
    </row>
    <row r="85" spans="1:6" ht="56.25" customHeight="1">
      <c r="A85" s="31" t="s">
        <v>148</v>
      </c>
      <c r="B85" s="22" t="s">
        <v>149</v>
      </c>
      <c r="C85" s="17">
        <v>-50832.14</v>
      </c>
      <c r="D85" s="17">
        <v>-50832.14</v>
      </c>
      <c r="E85" s="18">
        <f t="shared" si="4"/>
        <v>1</v>
      </c>
      <c r="F85" s="3"/>
    </row>
    <row r="86" spans="1:6" ht="12.95" customHeight="1">
      <c r="A86" s="36"/>
      <c r="B86" s="15"/>
      <c r="C86" s="15"/>
      <c r="D86" s="15"/>
      <c r="E86" s="15"/>
      <c r="F86" s="3"/>
    </row>
    <row r="87" spans="1:6" ht="12.95" customHeight="1">
      <c r="A87" s="36"/>
      <c r="B87" s="4"/>
      <c r="C87" s="5"/>
      <c r="D87" s="5"/>
      <c r="E87" s="5"/>
      <c r="F87" s="3"/>
    </row>
  </sheetData>
  <mergeCells count="7">
    <mergeCell ref="A7:D7"/>
    <mergeCell ref="D1:E5"/>
    <mergeCell ref="A8:A9"/>
    <mergeCell ref="B8:B9"/>
    <mergeCell ref="C8:C9"/>
    <mergeCell ref="D8:D9"/>
    <mergeCell ref="E8:E9"/>
  </mergeCells>
  <pageMargins left="0.78749999999999998" right="0.39374999999999999" top="0.59097219999999995" bottom="0.39374999999999999" header="0" footer="0"/>
  <pageSetup paperSize="9" scale="68" fitToWidth="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9288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D6E4869-ECE7-4BC7-846B-D8EE6A7054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Доходы</vt:lpstr>
      <vt:lpstr>Доходы!Заголовки_для_печати</vt:lpstr>
      <vt:lpstr>Доходы!Область_печати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FIN-04</dc:creator>
  <cp:lastModifiedBy>Пользователь</cp:lastModifiedBy>
  <cp:lastPrinted>2026-08-11T06:36:11Z</cp:lastPrinted>
  <dcterms:created xsi:type="dcterms:W3CDTF">2026-07-08T10:20:27Z</dcterms:created>
  <dcterms:modified xsi:type="dcterms:W3CDTF">2026-08-13T08:22:38Z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20.2.0.15749315</vt:lpwstr>
  </property>
  <property fmtid="{D5CDD505-2E9C-101B-9397-08002B2CF9AE}" pid="6" name="Тип сервера">
    <vt:lpwstr>MSSQL</vt:lpwstr>
  </property>
  <property fmtid="{D5CDD505-2E9C-101B-9397-08002B2CF9AE}" pid="7" name="Сервер">
    <vt:lpwstr>hvfo\F2017</vt:lpwstr>
  </property>
  <property fmtid="{D5CDD505-2E9C-101B-9397-08002B2CF9AE}" pid="8" name="База">
    <vt:lpwstr>svod_smart</vt:lpwstr>
  </property>
  <property fmtid="{D5CDD505-2E9C-101B-9397-08002B2CF9AE}" pid="9" name="Пользователь">
    <vt:lpwstr>лукина</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